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U:\Magyar Evezős Szövetség\4000_Beszámoló\2025\"/>
    </mc:Choice>
  </mc:AlternateContent>
  <xr:revisionPtr revIDLastSave="0" documentId="13_ncr:1_{39ABB3F7-65BF-4E4D-B5E2-8A8098AA73BC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Eredmény" sheetId="35" r:id="rId1"/>
    <sheet name="Mérleg" sheetId="34" r:id="rId2"/>
    <sheet name="Végleges főkönyv" sheetId="33" r:id="rId3"/>
    <sheet name="4821_elhatárolás" sheetId="30" r:id="rId4"/>
    <sheet name="47123_bér" sheetId="26" r:id="rId5"/>
    <sheet name="nyitott szállító" sheetId="28" r:id="rId6"/>
    <sheet name="39_elhatárolás" sheetId="29" r:id="rId7"/>
    <sheet name="Pénzeszközök" sheetId="25" r:id="rId8"/>
    <sheet name="36_követelés" sheetId="24" r:id="rId9"/>
    <sheet name="356_előleg" sheetId="22" r:id="rId10"/>
    <sheet name="nyitott vevő" sheetId="27" r:id="rId11"/>
    <sheet name="eszköz kivonat" sheetId="15" r:id="rId12"/>
    <sheet name="Állományváltozás" sheetId="37" r:id="rId13"/>
    <sheet name="eszköztükör" sheetId="16" r:id="rId14"/>
    <sheet name="162" sheetId="20" r:id="rId15"/>
    <sheet name="161" sheetId="14" r:id="rId16"/>
    <sheet name="nyitó főkönyv" sheetId="19" r:id="rId17"/>
  </sheets>
  <definedNames>
    <definedName name="_xlnm._FilterDatabase" localSheetId="13" hidden="1">eszköztükör!$A$2:$R$731</definedName>
  </definedNames>
  <calcPr calcId="191029"/>
  <pivotCaches>
    <pivotCache cacheId="14" r:id="rId18"/>
    <pivotCache cacheId="15" r:id="rId19"/>
    <pivotCache cacheId="28" r:id="rId2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0" l="1"/>
  <c r="N12" i="30"/>
  <c r="N13" i="30"/>
  <c r="N14" i="30"/>
  <c r="N15" i="30"/>
  <c r="N16" i="30"/>
  <c r="N17" i="30"/>
  <c r="N18" i="30"/>
  <c r="N19" i="30" s="1"/>
  <c r="N20" i="30" s="1"/>
  <c r="N21" i="30" s="1"/>
  <c r="N22" i="30" s="1"/>
  <c r="N23" i="30" s="1"/>
  <c r="N24" i="30" s="1"/>
  <c r="N25" i="30" s="1"/>
  <c r="N26" i="30" s="1"/>
  <c r="N27" i="30" s="1"/>
  <c r="N28" i="30" s="1"/>
  <c r="N29" i="30" s="1"/>
  <c r="N30" i="30" s="1"/>
  <c r="N31" i="30" s="1"/>
  <c r="N32" i="30" s="1"/>
  <c r="N33" i="30" s="1"/>
  <c r="N34" i="30" s="1"/>
  <c r="N35" i="30" s="1"/>
  <c r="N36" i="30" s="1"/>
  <c r="N37" i="30" s="1"/>
  <c r="N38" i="30" s="1"/>
  <c r="N39" i="30" s="1"/>
  <c r="N40" i="30" s="1"/>
  <c r="N41" i="30" s="1"/>
  <c r="N42" i="30" s="1"/>
  <c r="N43" i="30" s="1"/>
  <c r="N44" i="30" s="1"/>
  <c r="N45" i="30" s="1"/>
  <c r="N46" i="30" s="1"/>
  <c r="N47" i="30" s="1"/>
  <c r="N48" i="30" s="1"/>
  <c r="N49" i="30" s="1"/>
  <c r="N50" i="30" s="1"/>
  <c r="N51" i="30" s="1"/>
  <c r="N52" i="30" s="1"/>
  <c r="N53" i="30" s="1"/>
  <c r="N54" i="30" s="1"/>
  <c r="N55" i="30" s="1"/>
  <c r="N56" i="30" s="1"/>
  <c r="N57" i="30" s="1"/>
  <c r="N58" i="30" s="1"/>
  <c r="N10" i="30"/>
  <c r="N9" i="30"/>
  <c r="N15" i="24"/>
  <c r="N14" i="24"/>
  <c r="N16" i="24" s="1"/>
  <c r="M16" i="24"/>
  <c r="L16" i="24"/>
  <c r="N13" i="24"/>
  <c r="N12" i="24"/>
  <c r="N11" i="24"/>
  <c r="N10" i="24"/>
  <c r="H578" i="16"/>
  <c r="H574" i="16"/>
  <c r="H573" i="16"/>
  <c r="H572" i="16"/>
  <c r="H571" i="16"/>
  <c r="H570" i="16"/>
  <c r="H569" i="16"/>
  <c r="H568" i="16"/>
  <c r="H567" i="16"/>
  <c r="H565" i="16"/>
  <c r="H564" i="16"/>
  <c r="H563" i="16"/>
  <c r="L26" i="24"/>
  <c r="N22" i="24"/>
  <c r="L22" i="24"/>
  <c r="N19" i="24"/>
  <c r="N20" i="24" s="1"/>
  <c r="N25" i="24"/>
  <c r="N26" i="24" s="1"/>
  <c r="L181" i="29"/>
  <c r="L176" i="29"/>
  <c r="L173" i="29"/>
  <c r="L171" i="29"/>
  <c r="L169" i="29"/>
  <c r="L166" i="29"/>
  <c r="L163" i="29"/>
  <c r="L156" i="29"/>
  <c r="L153" i="29"/>
  <c r="L183" i="29"/>
  <c r="M150" i="29"/>
  <c r="L150" i="29"/>
  <c r="N150" i="29" s="1"/>
  <c r="L185" i="29" l="1"/>
  <c r="L23" i="14"/>
  <c r="K23" i="14"/>
  <c r="M23" i="14" s="1"/>
  <c r="M10" i="14"/>
  <c r="M11" i="14" s="1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</calcChain>
</file>

<file path=xl/sharedStrings.xml><?xml version="1.0" encoding="utf-8"?>
<sst xmlns="http://schemas.openxmlformats.org/spreadsheetml/2006/main" count="12487" uniqueCount="2539">
  <si>
    <t>1141</t>
  </si>
  <si>
    <t>Szofverek</t>
  </si>
  <si>
    <t>1149</t>
  </si>
  <si>
    <t>Szoftverek terv szerinti écs</t>
  </si>
  <si>
    <t>11</t>
  </si>
  <si>
    <t>IMMATERIÁLIS JAVAK</t>
  </si>
  <si>
    <t>1221</t>
  </si>
  <si>
    <t>Népszigeti evezős telep</t>
  </si>
  <si>
    <t>1222</t>
  </si>
  <si>
    <t>Erzsébet telep</t>
  </si>
  <si>
    <t>1229</t>
  </si>
  <si>
    <t>Telepek terv szerinti écs</t>
  </si>
  <si>
    <t>1241</t>
  </si>
  <si>
    <t>Csongrádi Vízügyi  Sport E LF</t>
  </si>
  <si>
    <t>1242</t>
  </si>
  <si>
    <t>Budapest evezős Egyesület</t>
  </si>
  <si>
    <t>1243</t>
  </si>
  <si>
    <t>Csepeli Evezős Klub  létesítmény fejlesztés</t>
  </si>
  <si>
    <t>1244</t>
  </si>
  <si>
    <t>Szolnoki Projekt</t>
  </si>
  <si>
    <t>1245</t>
  </si>
  <si>
    <t>Tata_ Tóváros vízisport E. evezős  korszerűsítés</t>
  </si>
  <si>
    <t>1246</t>
  </si>
  <si>
    <t>Külker Evezős Klub Óbudai lét. fejl</t>
  </si>
  <si>
    <t>1247</t>
  </si>
  <si>
    <t>Pro Rekreatione építőipari szolg</t>
  </si>
  <si>
    <t>1248</t>
  </si>
  <si>
    <t>Ganz vill.Ev. Klub Stég</t>
  </si>
  <si>
    <t>1249</t>
  </si>
  <si>
    <t>Vizisport Ingatlan</t>
  </si>
  <si>
    <t>129</t>
  </si>
  <si>
    <t>Ingatlanok terv szerinti értékcsökkenése</t>
  </si>
  <si>
    <t>12</t>
  </si>
  <si>
    <t>INGATLANOK ÉS KAPCSOLÓDÓ VAGYONI ÉRTÉKŰ JOGOK</t>
  </si>
  <si>
    <t>131</t>
  </si>
  <si>
    <t>Termelő gépek, berendezések, szerszámok, gyártóeszközök</t>
  </si>
  <si>
    <t>139</t>
  </si>
  <si>
    <t>Műszaki berendezések, gépek, járművek terv szerinti értékcsökkenése</t>
  </si>
  <si>
    <t>13</t>
  </si>
  <si>
    <t>MŰSZAKI BERENDEZÉSEK, GÉPEK, JÁRMŰVEK</t>
  </si>
  <si>
    <t>142</t>
  </si>
  <si>
    <t>Egyéb járművek</t>
  </si>
  <si>
    <t>1431</t>
  </si>
  <si>
    <t>Irodai berendezések, felszerelések</t>
  </si>
  <si>
    <t>1432</t>
  </si>
  <si>
    <t>Számítástechnikai eszközök</t>
  </si>
  <si>
    <t>144</t>
  </si>
  <si>
    <t>Üzemkörön kívüli berendezések, felszerelések, járművek</t>
  </si>
  <si>
    <t>1451</t>
  </si>
  <si>
    <t>Evezős hajók, gépek, lapátok</t>
  </si>
  <si>
    <t>1452</t>
  </si>
  <si>
    <t>Egyéb sporteszközök</t>
  </si>
  <si>
    <t>1453</t>
  </si>
  <si>
    <t>Egyéb felszerelések</t>
  </si>
  <si>
    <t>1461</t>
  </si>
  <si>
    <t>Kisértékű tárgyi eszközök</t>
  </si>
  <si>
    <t>1491</t>
  </si>
  <si>
    <t>Irodai berendezések, felszerelések  terv.sz. écs</t>
  </si>
  <si>
    <t>1492</t>
  </si>
  <si>
    <t>Gépjárművek, utánfutók terv sz. écs</t>
  </si>
  <si>
    <t>1493</t>
  </si>
  <si>
    <t>Számítástechnikai eszközök terv sz. écs</t>
  </si>
  <si>
    <t>1494</t>
  </si>
  <si>
    <t>Egyéb felszerelések  értékcsökkenése</t>
  </si>
  <si>
    <t>1495</t>
  </si>
  <si>
    <t>Evezős hajók, gépek lapátok terv szerinti écs</t>
  </si>
  <si>
    <t>1496</t>
  </si>
  <si>
    <t>Egyéb sporteszközök terv szerinti écs</t>
  </si>
  <si>
    <t>1497</t>
  </si>
  <si>
    <t>Kisértékű tárgyi eszközök écs</t>
  </si>
  <si>
    <t>14</t>
  </si>
  <si>
    <t>EGYÉB BERENDEZÉSEK, FELSZERELÉSEK, JÁRMŰVEK</t>
  </si>
  <si>
    <t>161</t>
  </si>
  <si>
    <t>Befejezetlen beruházások</t>
  </si>
  <si>
    <t>162</t>
  </si>
  <si>
    <t>Felújítások (befejezetlen) -Vizisport utcai ingatlan</t>
  </si>
  <si>
    <t>16</t>
  </si>
  <si>
    <t>BERUHÁZÁSOK (FELÚJÍTÁSOK)</t>
  </si>
  <si>
    <t>171</t>
  </si>
  <si>
    <t>Tartós részesedés kapcsolt vállalkozásban</t>
  </si>
  <si>
    <t>17</t>
  </si>
  <si>
    <t>TULAJDONI RÉSZESEDÉST JELENTŐ BEFEKTETÉSEK (TARTÓS RÉSZESEDÉSEK)</t>
  </si>
  <si>
    <t>1</t>
  </si>
  <si>
    <t>BEFEKTETETT ESZKÖZÖK</t>
  </si>
  <si>
    <t>3111</t>
  </si>
  <si>
    <t>Vevőkövetelések forintban</t>
  </si>
  <si>
    <t>3171</t>
  </si>
  <si>
    <t>Devizás vevőkövetelések</t>
  </si>
  <si>
    <t>31</t>
  </si>
  <si>
    <t>KÖVETELÉSEK ÁRUSZÁLLÍTÁSBÓL ÉS SZOLGÁLTATÁSBÓL (VEVŐK)</t>
  </si>
  <si>
    <t>3532</t>
  </si>
  <si>
    <t>Szolgáltatásokra adott előlegek</t>
  </si>
  <si>
    <t>356</t>
  </si>
  <si>
    <t>Adott előleg</t>
  </si>
  <si>
    <t>35</t>
  </si>
  <si>
    <t>ADOTT ELŐLEGEK</t>
  </si>
  <si>
    <t>3611</t>
  </si>
  <si>
    <t>Munkavállalóknak folyósított előlegek</t>
  </si>
  <si>
    <t>3681</t>
  </si>
  <si>
    <t>Halasztott levonható ÁFA</t>
  </si>
  <si>
    <t>3685</t>
  </si>
  <si>
    <t>Neptun rövid lejáratú kölcsön</t>
  </si>
  <si>
    <t>3687</t>
  </si>
  <si>
    <t>Óvadék</t>
  </si>
  <si>
    <t>3688</t>
  </si>
  <si>
    <t>Dupla utalás</t>
  </si>
  <si>
    <t>36</t>
  </si>
  <si>
    <t>EGYÉB KÖVETELÉSEK</t>
  </si>
  <si>
    <t>3811</t>
  </si>
  <si>
    <t>Pénztár-számla</t>
  </si>
  <si>
    <t>3821</t>
  </si>
  <si>
    <t>Valutapénztár-számla EUR</t>
  </si>
  <si>
    <t>3823</t>
  </si>
  <si>
    <t>Valutapénztár USD</t>
  </si>
  <si>
    <t>3824</t>
  </si>
  <si>
    <t>Valutapénztár CHF</t>
  </si>
  <si>
    <t>3841</t>
  </si>
  <si>
    <t>3842</t>
  </si>
  <si>
    <t>Elszámolási betét szla OTP 20606392</t>
  </si>
  <si>
    <t>3844</t>
  </si>
  <si>
    <t>Elszámolási betét szla OTP EUR -00435880</t>
  </si>
  <si>
    <t>3845</t>
  </si>
  <si>
    <t>Gránit Fejlesztési szla 10353127</t>
  </si>
  <si>
    <t>38</t>
  </si>
  <si>
    <t>PÉNZESZKÖZÖK</t>
  </si>
  <si>
    <t>3923</t>
  </si>
  <si>
    <t>Költségek, egyéb fizetett kamatok, egyéb ráfordítások elhatárolása</t>
  </si>
  <si>
    <t>39</t>
  </si>
  <si>
    <t>AKTÍV IDŐBELI ELHATÁROLÁSOK</t>
  </si>
  <si>
    <t>3</t>
  </si>
  <si>
    <t>KÖVETELÉSEK, PÉNZÜGYI ESZKÖZÖK ÉS AKTÍV IDŐBELI ELHATÁROLÁSOK</t>
  </si>
  <si>
    <t>413</t>
  </si>
  <si>
    <t>Eredménytartalék</t>
  </si>
  <si>
    <t>419</t>
  </si>
  <si>
    <t>Adózott eredmény</t>
  </si>
  <si>
    <t>41</t>
  </si>
  <si>
    <t>SAJÁT TŐKE</t>
  </si>
  <si>
    <t>4541</t>
  </si>
  <si>
    <t>Belföldi szállítók</t>
  </si>
  <si>
    <t>4542</t>
  </si>
  <si>
    <t>Külföldi szállítók</t>
  </si>
  <si>
    <t>45</t>
  </si>
  <si>
    <t>RÖVID LEJÁRATÚ KÖTELEZETTSÉGEK</t>
  </si>
  <si>
    <t>46303</t>
  </si>
  <si>
    <t>46306</t>
  </si>
  <si>
    <t>46403</t>
  </si>
  <si>
    <t>SZJA (950) msz-től levont 290 pénzügyi teljesítés</t>
  </si>
  <si>
    <t>46404</t>
  </si>
  <si>
    <t>Kifizetői szja 103 teljesítése</t>
  </si>
  <si>
    <t>46406</t>
  </si>
  <si>
    <t>Levont EKHO pénzügyi teljesítése</t>
  </si>
  <si>
    <t>46414</t>
  </si>
  <si>
    <t>Közteher egysz. fogl. befizetése</t>
  </si>
  <si>
    <t>46416</t>
  </si>
  <si>
    <t>Szociális hozzájárulás adó befizetése</t>
  </si>
  <si>
    <t>4682</t>
  </si>
  <si>
    <t>Tárgyévi áfa pü elszámolása</t>
  </si>
  <si>
    <t>46</t>
  </si>
  <si>
    <t>Számlaosztály</t>
  </si>
  <si>
    <t>4734</t>
  </si>
  <si>
    <t>4744</t>
  </si>
  <si>
    <t>Biztosítottaktól levont TB járulék pü-i rendezése</t>
  </si>
  <si>
    <t>47</t>
  </si>
  <si>
    <t>4811</t>
  </si>
  <si>
    <t>Befolyt, elszámolt EMMI bev. KSF6 16593-2/2017</t>
  </si>
  <si>
    <t>4812</t>
  </si>
  <si>
    <t>Befolyt, elsz bevételből TE vásárlás 2014</t>
  </si>
  <si>
    <t>4813</t>
  </si>
  <si>
    <t>4815</t>
  </si>
  <si>
    <t>4821</t>
  </si>
  <si>
    <t>Mérlegfordulónap előtti időszakot terhelő költségek, ráfordítások elhatárolása</t>
  </si>
  <si>
    <t>4822</t>
  </si>
  <si>
    <t>Befolyt, elsz. bevételből TE vásárlás 2015</t>
  </si>
  <si>
    <t>4823</t>
  </si>
  <si>
    <t>4824</t>
  </si>
  <si>
    <t>Befolyt, elsz. bevételből TE vásárlás 2017</t>
  </si>
  <si>
    <t>4825</t>
  </si>
  <si>
    <t>Befolyt, elsz. bevételből TE vásárlás 2018</t>
  </si>
  <si>
    <t>4826</t>
  </si>
  <si>
    <t>Befolyt, elszámolt bev. LF4 BMSK III/142-156/2016 elhatárolás</t>
  </si>
  <si>
    <t>4829</t>
  </si>
  <si>
    <t>Befolyt, elszámolt bevételből TE vásárlás 2019</t>
  </si>
  <si>
    <t>48</t>
  </si>
  <si>
    <t>PASSZÍV IDŐBELI ELHATÁROLÁSOK</t>
  </si>
  <si>
    <t>491</t>
  </si>
  <si>
    <t>Nyitómérleg számla</t>
  </si>
  <si>
    <t>49</t>
  </si>
  <si>
    <t>ÉVI MÉRLEGSZÁMLÁK</t>
  </si>
  <si>
    <t>4</t>
  </si>
  <si>
    <t>FORRÁSOK</t>
  </si>
  <si>
    <t>5223</t>
  </si>
  <si>
    <t>5229</t>
  </si>
  <si>
    <t>5235</t>
  </si>
  <si>
    <t>5236</t>
  </si>
  <si>
    <t>5237</t>
  </si>
  <si>
    <t>5238</t>
  </si>
  <si>
    <t>5241</t>
  </si>
  <si>
    <t>5242</t>
  </si>
  <si>
    <t>527</t>
  </si>
  <si>
    <t>5291</t>
  </si>
  <si>
    <t>5295</t>
  </si>
  <si>
    <t>52991</t>
  </si>
  <si>
    <t>Sportszolgáltatás</t>
  </si>
  <si>
    <t>52993</t>
  </si>
  <si>
    <t>5331</t>
  </si>
  <si>
    <t>5332</t>
  </si>
  <si>
    <t>5334</t>
  </si>
  <si>
    <t>5335</t>
  </si>
  <si>
    <t>5336</t>
  </si>
  <si>
    <t>5339</t>
  </si>
  <si>
    <t>541</t>
  </si>
  <si>
    <t>KÖLTSÉGNEMEK</t>
  </si>
  <si>
    <t>8141</t>
  </si>
  <si>
    <t>8157</t>
  </si>
  <si>
    <t>8158</t>
  </si>
  <si>
    <t>ÉRTÉKESÍTÉS ELSZÁMOLT ÖNKÖLTSÉGE ÉS RÁFORDÍTÁSOK</t>
  </si>
  <si>
    <t>ÉRTÉKESÍTÉS ÁRBEVÉTELE ÉS BEVÉTELEK</t>
  </si>
  <si>
    <t>KÉSZLETEK</t>
  </si>
  <si>
    <t>1-9 Számlaosztály összesen:</t>
  </si>
  <si>
    <t>1-4 Számlaosztály összesen</t>
  </si>
  <si>
    <t>5    Számlaosztály összesen</t>
  </si>
  <si>
    <t>8-9 Számlaosztály összesen</t>
  </si>
  <si>
    <t>5-9 Számlaosztály összesen</t>
  </si>
  <si>
    <t>Főkönyvi kivonat</t>
  </si>
  <si>
    <t>2023. január - december</t>
  </si>
  <si>
    <t>Magyar Evezős Szövetség (1146 Budapest Istvánmezei út 1-3.) (Adószám: 18158603-2-42)</t>
  </si>
  <si>
    <t>ComboSoft Pénzügyi-Számviteli Rendszer</t>
  </si>
  <si>
    <t>Fkvi. szla</t>
  </si>
  <si>
    <t>Megnevezés</t>
  </si>
  <si>
    <t>Forgalom     tartozik</t>
  </si>
  <si>
    <t>Forgalom     követel</t>
  </si>
  <si>
    <t>Egyenleg     tartozik</t>
  </si>
  <si>
    <t>Egyenleg     követel</t>
  </si>
  <si>
    <t>Főkönyvi számlalap</t>
  </si>
  <si>
    <t>K. idő</t>
  </si>
  <si>
    <t>Teljesítés ideje</t>
  </si>
  <si>
    <t>Ellen szla</t>
  </si>
  <si>
    <t>Típ</t>
  </si>
  <si>
    <t>Biz.szám</t>
  </si>
  <si>
    <t>Nyilv. szám</t>
  </si>
  <si>
    <t>Számla szám</t>
  </si>
  <si>
    <t>Partner</t>
  </si>
  <si>
    <t>Jogcím</t>
  </si>
  <si>
    <t>Gyűjtő1</t>
  </si>
  <si>
    <t>Megjegyzés</t>
  </si>
  <si>
    <t>161 Befejezetlen beruházások</t>
  </si>
  <si>
    <t>jan.</t>
  </si>
  <si>
    <t>K</t>
  </si>
  <si>
    <t/>
  </si>
  <si>
    <t>N</t>
  </si>
  <si>
    <t>2023. évi nyitó</t>
  </si>
  <si>
    <t>S</t>
  </si>
  <si>
    <t>BS/95/2023</t>
  </si>
  <si>
    <t>TH-2023-3</t>
  </si>
  <si>
    <t>Th-stúdió Kft.</t>
  </si>
  <si>
    <t>Geodéziai felmérés, koncepcióterv, költségbecslés</t>
  </si>
  <si>
    <t>Beszerzés</t>
  </si>
  <si>
    <t>ápr.</t>
  </si>
  <si>
    <t>máj.</t>
  </si>
  <si>
    <t>LED monitor</t>
  </si>
  <si>
    <t>jún.</t>
  </si>
  <si>
    <t>Rendezői szék 2db</t>
  </si>
  <si>
    <t>LG smart Tv</t>
  </si>
  <si>
    <t>"MESZ" kordon molinók, 3 féle</t>
  </si>
  <si>
    <t>júl.</t>
  </si>
  <si>
    <t>Wintech evezőslapát 10db</t>
  </si>
  <si>
    <t>Samsung G A23 5G 128GB DS Kész. - Fekete</t>
  </si>
  <si>
    <t>aug.</t>
  </si>
  <si>
    <t>Eszköz kivonat (SZT.)</t>
  </si>
  <si>
    <t>Leltári szám</t>
  </si>
  <si>
    <t>Me.</t>
  </si>
  <si>
    <t>Eszközcsoport</t>
  </si>
  <si>
    <t>Főkönyvi szám</t>
  </si>
  <si>
    <t>Aktiválás</t>
  </si>
  <si>
    <t>Gyártási szám</t>
  </si>
  <si>
    <t>Leírás</t>
  </si>
  <si>
    <t>Bruttó érték</t>
  </si>
  <si>
    <t>Maradvány érték</t>
  </si>
  <si>
    <t>Elszámolt. écs.</t>
  </si>
  <si>
    <t>Nettó érték</t>
  </si>
  <si>
    <t>1067</t>
  </si>
  <si>
    <t>Yamaha 20 LE-s motor 2 üt /5</t>
  </si>
  <si>
    <t>1 db</t>
  </si>
  <si>
    <t>Egyéb sporteszközök [1452,571]</t>
  </si>
  <si>
    <t>9.00%</t>
  </si>
  <si>
    <t>1120001</t>
  </si>
  <si>
    <t>Kerékpár 2663 DHS Fekete</t>
  </si>
  <si>
    <t>D1107025</t>
  </si>
  <si>
    <t>1120002</t>
  </si>
  <si>
    <t>Kerékpár 2663 DHS ezüst</t>
  </si>
  <si>
    <t>D1103014</t>
  </si>
  <si>
    <t>1120003</t>
  </si>
  <si>
    <t>Polár pulzusmérő szett</t>
  </si>
  <si>
    <t>1120004</t>
  </si>
  <si>
    <t>Kerékpár Görgő B'twin Hmoe</t>
  </si>
  <si>
    <t>1120005</t>
  </si>
  <si>
    <t>Kerékpár görgő B'twin Home</t>
  </si>
  <si>
    <t>1120006</t>
  </si>
  <si>
    <t>GPS óra</t>
  </si>
  <si>
    <t>1120007</t>
  </si>
  <si>
    <t>112013</t>
  </si>
  <si>
    <t>C2 scull lapát Smoothie 2 1 pár</t>
  </si>
  <si>
    <t>1154</t>
  </si>
  <si>
    <t>Digitális személymérleg -SECA</t>
  </si>
  <si>
    <t>14001</t>
  </si>
  <si>
    <t>C2 evezős ergométer</t>
  </si>
  <si>
    <t>8 db</t>
  </si>
  <si>
    <t>14002A</t>
  </si>
  <si>
    <t>C2 párevezős lapát</t>
  </si>
  <si>
    <t>10 db</t>
  </si>
  <si>
    <t>Evezős hajók, gépek, lapátok [1451,571]</t>
  </si>
  <si>
    <t>14002B</t>
  </si>
  <si>
    <t>C2 váltott evezős lapát</t>
  </si>
  <si>
    <t>5 db</t>
  </si>
  <si>
    <t>14003</t>
  </si>
  <si>
    <t>6 db</t>
  </si>
  <si>
    <t>14005</t>
  </si>
  <si>
    <t>Quad/Coxless Four hajó</t>
  </si>
  <si>
    <t>14006</t>
  </si>
  <si>
    <t>Adaptív hajó</t>
  </si>
  <si>
    <t>14007</t>
  </si>
  <si>
    <t>"Mini" egypárpárevezős hajó</t>
  </si>
  <si>
    <t>14009</t>
  </si>
  <si>
    <t>Hajószállító pótkocsi - XYP-265</t>
  </si>
  <si>
    <t>Egyéb járművek [142,571]</t>
  </si>
  <si>
    <t>20.00%</t>
  </si>
  <si>
    <t>14010</t>
  </si>
  <si>
    <t>Yamaha csónakmotor</t>
  </si>
  <si>
    <t>4 db</t>
  </si>
  <si>
    <t>14011</t>
  </si>
  <si>
    <t>ROTA szoftever</t>
  </si>
  <si>
    <t>Szoftverek [1141,571]</t>
  </si>
  <si>
    <t>14014</t>
  </si>
  <si>
    <t>Rendezvénysátor</t>
  </si>
  <si>
    <t>14016</t>
  </si>
  <si>
    <t>14017</t>
  </si>
  <si>
    <t>Concept2 evezősgép</t>
  </si>
  <si>
    <t>14018</t>
  </si>
  <si>
    <t>Concept2 váltott evezős lapát</t>
  </si>
  <si>
    <t>2 db</t>
  </si>
  <si>
    <t>14020</t>
  </si>
  <si>
    <t>SpeedCoach GPS védőgumival</t>
  </si>
  <si>
    <t>14021</t>
  </si>
  <si>
    <t>Cosmos Sirius tejsavtesztelő</t>
  </si>
  <si>
    <t>14026</t>
  </si>
  <si>
    <t>Martinolitól hajó ( touring boa)</t>
  </si>
  <si>
    <t>14027</t>
  </si>
  <si>
    <t>D-64 adaptív hajó</t>
  </si>
  <si>
    <t>14028</t>
  </si>
  <si>
    <t>D-61 hajó</t>
  </si>
  <si>
    <t>14030</t>
  </si>
  <si>
    <t>473 fittness kerékpár</t>
  </si>
  <si>
    <t>14033C</t>
  </si>
  <si>
    <t>Speed Coach GPS</t>
  </si>
  <si>
    <t>14034A</t>
  </si>
  <si>
    <t>Concept2 evezős ergométer</t>
  </si>
  <si>
    <t>14034B</t>
  </si>
  <si>
    <t>3 db</t>
  </si>
  <si>
    <t>2012/01</t>
  </si>
  <si>
    <t>Filippi ks nélk.négyes/ 4x</t>
  </si>
  <si>
    <t>2015/000014</t>
  </si>
  <si>
    <t>R34  sárga hajó+ evezők</t>
  </si>
  <si>
    <t>2015/000015</t>
  </si>
  <si>
    <t>Evezős hajó</t>
  </si>
  <si>
    <t>11 db</t>
  </si>
  <si>
    <t>2015/000019</t>
  </si>
  <si>
    <t>Filippi hajó</t>
  </si>
  <si>
    <t>2015/00008</t>
  </si>
  <si>
    <t>"Skinny " lapát  4 pár</t>
  </si>
  <si>
    <t>2015/00009</t>
  </si>
  <si>
    <t>C2 lapát párevezős 4 pár</t>
  </si>
  <si>
    <t>2015/00021</t>
  </si>
  <si>
    <t>2015/00024</t>
  </si>
  <si>
    <t>Stég (úszómű)</t>
  </si>
  <si>
    <t>2.00%</t>
  </si>
  <si>
    <t>2015/00030</t>
  </si>
  <si>
    <t>6 db Evezős hajó BART Hajó Kft.</t>
  </si>
  <si>
    <t>2015/00031</t>
  </si>
  <si>
    <t>2015/00032</t>
  </si>
  <si>
    <t>Evezős Hajó Bart Hajó Kft.</t>
  </si>
  <si>
    <t>2015/00039</t>
  </si>
  <si>
    <t>Mérő műszerek HQ</t>
  </si>
  <si>
    <t>Termelő gépek, berendezések, szerszámok, gyártóeszközök [131,571]</t>
  </si>
  <si>
    <t>2015/00040</t>
  </si>
  <si>
    <t>Úszómű -Erzsébet telep</t>
  </si>
  <si>
    <t>2015/00041</t>
  </si>
  <si>
    <t>Hajó  tároló állvány</t>
  </si>
  <si>
    <t>Üzemkörön kívüli berendezések, felszerelések, járművek [144,571]</t>
  </si>
  <si>
    <t>2015/00042-43</t>
  </si>
  <si>
    <t>Könnyűsúlyú kétpár és váltott evezős kombi hajó</t>
  </si>
  <si>
    <t>2015/00044</t>
  </si>
  <si>
    <t>Kétpár evezős hajó</t>
  </si>
  <si>
    <t>2016/00001</t>
  </si>
  <si>
    <t>Kétpárevezős hajó</t>
  </si>
  <si>
    <t>2016/00003</t>
  </si>
  <si>
    <t>Evezőlapátok C2 Skinny  3 pár</t>
  </si>
  <si>
    <t>2016/00004</t>
  </si>
  <si>
    <t>Evezőlapátok C2 Skinny váltott 2 pár</t>
  </si>
  <si>
    <t>2016/00005</t>
  </si>
  <si>
    <t>Könnyűpótkocsi + pótkerék</t>
  </si>
  <si>
    <t>2016/00010</t>
  </si>
  <si>
    <t>Pár evezőslapát</t>
  </si>
  <si>
    <t>2016/00021</t>
  </si>
  <si>
    <t>LED TV</t>
  </si>
  <si>
    <t>Irodai berendezések, felszerelések [1431,571]</t>
  </si>
  <si>
    <t>14.50%</t>
  </si>
  <si>
    <t>2016/00022</t>
  </si>
  <si>
    <t>Hűtőszekrény</t>
  </si>
  <si>
    <t>2016/00024</t>
  </si>
  <si>
    <t>Inhalátor</t>
  </si>
  <si>
    <t>Kisértékű tárgyi eszközök [1461,572]</t>
  </si>
  <si>
    <t>2016/00038</t>
  </si>
  <si>
    <t>Evezős lapát 4 pár</t>
  </si>
  <si>
    <t>2016/00039</t>
  </si>
  <si>
    <t>Evezős lapát 1 pár</t>
  </si>
  <si>
    <t>2016/00040</t>
  </si>
  <si>
    <t>Para evezés szék, tartozékok</t>
  </si>
  <si>
    <t>2016/00043</t>
  </si>
  <si>
    <t>Paralimpiai hajó, Filippi TA2x</t>
  </si>
  <si>
    <t>2016/00054</t>
  </si>
  <si>
    <t>Filippi F39 Single Carbon Aliante</t>
  </si>
  <si>
    <t>2016/00055</t>
  </si>
  <si>
    <t>Filippi carbon wing rigger aliante - evezős villa hajóra</t>
  </si>
  <si>
    <t>2016/00057</t>
  </si>
  <si>
    <t>Ágynemű Erzsébettelepre</t>
  </si>
  <si>
    <t>Egyéb felszerelések [1453,571]</t>
  </si>
  <si>
    <t>2016/00058</t>
  </si>
  <si>
    <t>Ülőgarnitúra</t>
  </si>
  <si>
    <t>2016/00060</t>
  </si>
  <si>
    <t>Öltözőszekrény</t>
  </si>
  <si>
    <t>2017/0010</t>
  </si>
  <si>
    <t>Digitális fényképezőgép</t>
  </si>
  <si>
    <t>2017/0011</t>
  </si>
  <si>
    <t>Sátorváz</t>
  </si>
  <si>
    <t>2017/0013</t>
  </si>
  <si>
    <t>Hangerősítő</t>
  </si>
  <si>
    <t>2017/0048</t>
  </si>
  <si>
    <t>Neuser Folding 20 kerékpár</t>
  </si>
  <si>
    <t>Kisértékű</t>
  </si>
  <si>
    <t>2018/0001</t>
  </si>
  <si>
    <t>Evező lapát</t>
  </si>
  <si>
    <t>2018/0002</t>
  </si>
  <si>
    <t>Hajó</t>
  </si>
  <si>
    <t>2018/0003</t>
  </si>
  <si>
    <t>2018/0004</t>
  </si>
  <si>
    <t>Gumicsónak</t>
  </si>
  <si>
    <t>2018/0005</t>
  </si>
  <si>
    <t>Evezőlapát</t>
  </si>
  <si>
    <t>2018/0007</t>
  </si>
  <si>
    <t>Skinny párevezős lapát</t>
  </si>
  <si>
    <t>2018/0008</t>
  </si>
  <si>
    <t>NK SPC GPS II HR</t>
  </si>
  <si>
    <t>2018/0009</t>
  </si>
  <si>
    <t>Flippi Carbon Aliente</t>
  </si>
  <si>
    <t>2018/0010</t>
  </si>
  <si>
    <t>BM Nova Lactate Sport tejsavmérő készülék</t>
  </si>
  <si>
    <t>2018/0011</t>
  </si>
  <si>
    <t>Davis Delight MultiColor AVS</t>
  </si>
  <si>
    <t>2018/0018</t>
  </si>
  <si>
    <t>Smartphone telefon</t>
  </si>
  <si>
    <t>2018/0019</t>
  </si>
  <si>
    <t>Huawei készülék</t>
  </si>
  <si>
    <t>2018/0021</t>
  </si>
  <si>
    <t>Bemmer Classic Set</t>
  </si>
  <si>
    <t>2018/0026</t>
  </si>
  <si>
    <t>Bottecchia 8AVIO Revolution országúti kerékpár</t>
  </si>
  <si>
    <t>2018/0028</t>
  </si>
  <si>
    <t>Sportóra Forerunner 935 TRI Bundle</t>
  </si>
  <si>
    <t>2019/0001</t>
  </si>
  <si>
    <t>Dinamikus ergométer</t>
  </si>
  <si>
    <t>2019/0002</t>
  </si>
  <si>
    <t>Concept2 D modell evezős ergométer</t>
  </si>
  <si>
    <t>43 db</t>
  </si>
  <si>
    <t>2019/0003</t>
  </si>
  <si>
    <t>Concept2 E modell evezős ergométer</t>
  </si>
  <si>
    <t>2019/0004</t>
  </si>
  <si>
    <t>Concept2 Dynamic PM5</t>
  </si>
  <si>
    <t>2019/0005</t>
  </si>
  <si>
    <t>Bójasor  "Albano" rendszerhez</t>
  </si>
  <si>
    <t>2019/0013</t>
  </si>
  <si>
    <t>Stég úszó modulok Masterdock</t>
  </si>
  <si>
    <t>2019/0015</t>
  </si>
  <si>
    <t>Sátor, Airboost - hypoxiás</t>
  </si>
  <si>
    <t>2019/0016</t>
  </si>
  <si>
    <t>Pulzusmérő órák - Polar Vantage M BLK M/L</t>
  </si>
  <si>
    <t>2019/0024</t>
  </si>
  <si>
    <t>Suzuki DF csónakmotor 0099SF-911331</t>
  </si>
  <si>
    <t>2019/0025</t>
  </si>
  <si>
    <t>Gumicsónak 350 - Pénzügyőr</t>
  </si>
  <si>
    <t>2019/0026</t>
  </si>
  <si>
    <t>Suzuki DF 9,9 BS csónakmotor - Külker</t>
  </si>
  <si>
    <t>2019/0027</t>
  </si>
  <si>
    <t>2019/0028</t>
  </si>
  <si>
    <t>Suzuki DF 9,9 BS csónakmotor - Pénzügyőr</t>
  </si>
  <si>
    <t>2019/0029</t>
  </si>
  <si>
    <t>Suzuki DF 9,9 BRS csónakmotor - Esztergomi Evezősök</t>
  </si>
  <si>
    <t>2019/0030</t>
  </si>
  <si>
    <t>Suzuki DF 15 ARS csónakmotor - Danubius NHE</t>
  </si>
  <si>
    <t>2019/0031</t>
  </si>
  <si>
    <t>Suzuki DF 15 ARS csónakmotor - MESZ</t>
  </si>
  <si>
    <t>2019/0032</t>
  </si>
  <si>
    <t>TERHI 400 hajótest - Külker</t>
  </si>
  <si>
    <t>2019/0033</t>
  </si>
  <si>
    <t>Gumicsónak 350 Suzumar MESZ</t>
  </si>
  <si>
    <t>2019/0034</t>
  </si>
  <si>
    <t>TERHI 400 C.C kishajó, csónakmotorral, tartozékokkal- ABS Vízmű</t>
  </si>
  <si>
    <t>2019/0035</t>
  </si>
  <si>
    <t>TERHI 400 S.C kishajó csónakmotorral, tartozékokkal- ABS MESZ</t>
  </si>
  <si>
    <t>2019/0036</t>
  </si>
  <si>
    <t>TERHI 400 S.C kishajó, csónakmotorral, tartozékokkal- ABS BEE</t>
  </si>
  <si>
    <t>2019/0037</t>
  </si>
  <si>
    <t>2019/0038</t>
  </si>
  <si>
    <t>TERHI 400 S.C kishajó, csónakmotorral, tartozékokkal- ABS MESZ</t>
  </si>
  <si>
    <t>2019/0039</t>
  </si>
  <si>
    <t>TERHI 400 S.C kishajó, csónakmotorral, tartozékokkal- ABS Bajai SC</t>
  </si>
  <si>
    <t>2019/0040</t>
  </si>
  <si>
    <t>TERHI 400 S.C kishajó, csónakmotorral, tartozékokkal- Tisza EE</t>
  </si>
  <si>
    <t>2019/0041</t>
  </si>
  <si>
    <t>2019/0042</t>
  </si>
  <si>
    <t>TERHI 400 S.C kishajó, csónakmotorral, tartozékokkal- ABS VVEC</t>
  </si>
  <si>
    <t>2019/0043</t>
  </si>
  <si>
    <t>580-as RIB gumi hajótest csónakmotorral Balatoni KKEV</t>
  </si>
  <si>
    <t>2019/0044</t>
  </si>
  <si>
    <t>Gépjármű CFX 159608 motorszám RXY-831</t>
  </si>
  <si>
    <t>2019/0045</t>
  </si>
  <si>
    <t>Gépjármű CFX 154511 motorszám RXY-930</t>
  </si>
  <si>
    <t>2019/0046</t>
  </si>
  <si>
    <t>Gépjármű CFX 160977 motorszám RXY-939</t>
  </si>
  <si>
    <t>2019/0047</t>
  </si>
  <si>
    <t>Gépjármű CFX 160954 motorszám RXY-830</t>
  </si>
  <si>
    <t>2019/0048</t>
  </si>
  <si>
    <t>Gépjármű CFX 160984 motorszám RXE-847</t>
  </si>
  <si>
    <t>2019/0049</t>
  </si>
  <si>
    <t>Gépjármű CFX 160136 motorszám RXY-927</t>
  </si>
  <si>
    <t>2019/0050</t>
  </si>
  <si>
    <t>Gépjármű CFX 160952 motorszám RZU-351</t>
  </si>
  <si>
    <t>2019/0051</t>
  </si>
  <si>
    <t>Gépjármű DFS 676853 motorszám RXY-829</t>
  </si>
  <si>
    <t>2019/0052</t>
  </si>
  <si>
    <t>Gépjármű DFS 676833 motorszám RXY-846</t>
  </si>
  <si>
    <t>2019/0053</t>
  </si>
  <si>
    <t>Robust GYM sportfelszerelés</t>
  </si>
  <si>
    <t>2020/0003</t>
  </si>
  <si>
    <t>Concept2 váltottevezős lapát Skinny - 1 pár</t>
  </si>
  <si>
    <t>2020/0004</t>
  </si>
  <si>
    <t>Concept2 váltottevezős lapát UL 4 pár</t>
  </si>
  <si>
    <t>2020/0005</t>
  </si>
  <si>
    <t>Concept2 Skinny párevezős lapát</t>
  </si>
  <si>
    <t>2020/0006</t>
  </si>
  <si>
    <t>Concept2 párevezős lapát UL</t>
  </si>
  <si>
    <t>2020/0007</t>
  </si>
  <si>
    <t>30 db</t>
  </si>
  <si>
    <t>2020/0008</t>
  </si>
  <si>
    <t>Concept2 váltottevezős lapát UL 48 pár</t>
  </si>
  <si>
    <t>48 db</t>
  </si>
  <si>
    <t>2020/0009</t>
  </si>
  <si>
    <t>Concept2 párevezős lapát UL - 1 pár</t>
  </si>
  <si>
    <t>2020/0010</t>
  </si>
  <si>
    <t>2020/0011</t>
  </si>
  <si>
    <t>Concept2 párevezős lapát UL - 69 pár</t>
  </si>
  <si>
    <t>69 db</t>
  </si>
  <si>
    <t>2020/0012</t>
  </si>
  <si>
    <t>Concept2 D modell evezős ergométer, PM5 4 db</t>
  </si>
  <si>
    <t>2020/0013</t>
  </si>
  <si>
    <t>Concept2 D modell evezős ergométer, PM5 14 db</t>
  </si>
  <si>
    <t>14 db</t>
  </si>
  <si>
    <t>2020/0014</t>
  </si>
  <si>
    <t>Stég</t>
  </si>
  <si>
    <t>Erzsébet telep [1222,571]</t>
  </si>
  <si>
    <t>6.00%</t>
  </si>
  <si>
    <t>2020/0015</t>
  </si>
  <si>
    <t>Filippi carbon wing riggel aliante 1 db</t>
  </si>
  <si>
    <t>2020/0016</t>
  </si>
  <si>
    <t>Hajószállító pótkocsi</t>
  </si>
  <si>
    <t>2020/0017</t>
  </si>
  <si>
    <t>Nehéz hajószállító pótkocsi</t>
  </si>
  <si>
    <t>2020/0018</t>
  </si>
  <si>
    <t>2020/0019</t>
  </si>
  <si>
    <t>2020/0020</t>
  </si>
  <si>
    <t>2020/0021</t>
  </si>
  <si>
    <t>2020/0022</t>
  </si>
  <si>
    <t>Filippi Para egypár karbon Aliante villa</t>
  </si>
  <si>
    <t>2020/0023</t>
  </si>
  <si>
    <t>Filippi 1x F50 carbon Aliante F50FC0JH</t>
  </si>
  <si>
    <t>2020/0024</t>
  </si>
  <si>
    <t>Filippi 1x F15 carbon Aliante F15DC989</t>
  </si>
  <si>
    <t>2020/0025</t>
  </si>
  <si>
    <t>Filippi 1x F139 carbon Aliante F39IB9DB</t>
  </si>
  <si>
    <t>2020/0026</t>
  </si>
  <si>
    <t>Filippi 1x F01 alumínium wing villa F01HC03H</t>
  </si>
  <si>
    <t>2020/0027</t>
  </si>
  <si>
    <t>Filippi 1x F01 alumínium wing villa F01HC04D</t>
  </si>
  <si>
    <t>2020/0028</t>
  </si>
  <si>
    <t>Filippi 1x F14 alumínium wing villa F14HB9JS</t>
  </si>
  <si>
    <t>2020/0029</t>
  </si>
  <si>
    <t>Filippi 1x F14 alumínium wing villa F14GB9V8</t>
  </si>
  <si>
    <t>2020/0030</t>
  </si>
  <si>
    <t>Filippi 1x F15 alumínium wing villa F15CC09L</t>
  </si>
  <si>
    <t>2020/0031</t>
  </si>
  <si>
    <t>Filippi 2x F17 karbon aliante villa F17GC0CR</t>
  </si>
  <si>
    <t>2020/0032</t>
  </si>
  <si>
    <t>Filippi 2x F13 karbon aliante villa F13GC076</t>
  </si>
  <si>
    <t>2020/0033</t>
  </si>
  <si>
    <t>Filippi 2x F17 karbon aliante villa F17HC02D</t>
  </si>
  <si>
    <t>2020/0034</t>
  </si>
  <si>
    <t>Filippi 2x F46 karbon aliante villa F46EC0J2</t>
  </si>
  <si>
    <t>2020/0035</t>
  </si>
  <si>
    <t>Filippi 2x F13 alumínium wing villa F13DC0BI</t>
  </si>
  <si>
    <t>2020/0036</t>
  </si>
  <si>
    <t>Filippi 2x F17 karbon aliante villa F17FC0HD</t>
  </si>
  <si>
    <t>2020/0037</t>
  </si>
  <si>
    <t>Filippi 4- F31 alumínium wing villa F31FC04J</t>
  </si>
  <si>
    <t>2020/0038</t>
  </si>
  <si>
    <t>Filippi 4- F38 alumínium wing villa F38HB9IX</t>
  </si>
  <si>
    <t>2020/0039</t>
  </si>
  <si>
    <t>Filippi 8+ F42 alumínium wing villa F42DC024</t>
  </si>
  <si>
    <t>2020/0040</t>
  </si>
  <si>
    <t>Filippi 1x F39 karbon aliante villa F39IB9LR</t>
  </si>
  <si>
    <t>2020/0041</t>
  </si>
  <si>
    <t>Filippi carbon wing ringer aliante</t>
  </si>
  <si>
    <t>2020/0042</t>
  </si>
  <si>
    <t>Filippi 2x /2 F13 alumínium wing villa F13DB89RB</t>
  </si>
  <si>
    <t>2020/0043</t>
  </si>
  <si>
    <t>Filippi 2x /2 F17 alumínium wing villa F17HC0EQ</t>
  </si>
  <si>
    <t>2020/0044</t>
  </si>
  <si>
    <t>Filippi 2x /2 F17 alumínium wing villa F17HC0GF</t>
  </si>
  <si>
    <t>2020/0045</t>
  </si>
  <si>
    <t>Filippi 2x /2 F46 alumínium wing villa F46FC0CR</t>
  </si>
  <si>
    <t>2020/0046</t>
  </si>
  <si>
    <t>Filippi 2x /2 F46 alumínium wing villa F46FC0YT</t>
  </si>
  <si>
    <t>2020/0047</t>
  </si>
  <si>
    <t>Filippi 4x /4- F38 alumínium wing villa F38HB98S</t>
  </si>
  <si>
    <t>2020/0048</t>
  </si>
  <si>
    <t>Filippi 4x /4- F38 alumínium wing villa F38HB9CR</t>
  </si>
  <si>
    <t>2020/0049</t>
  </si>
  <si>
    <t>Filippi 4x /4- F38 alumínium wing villa F38HC0R3</t>
  </si>
  <si>
    <t>2020/0050</t>
  </si>
  <si>
    <t>Filippi 4x /4- F43 alumínium wing villa FCB914</t>
  </si>
  <si>
    <t>2020/0051</t>
  </si>
  <si>
    <t>Filippi 4x /4- F52 alumínium wing villa F52EC0IL</t>
  </si>
  <si>
    <t>2020/0052</t>
  </si>
  <si>
    <t>Filippi 8+ F49 alumínium wing villa F49HC05H</t>
  </si>
  <si>
    <t>2020/0053</t>
  </si>
  <si>
    <t>Filippi 8+ F49 alumínium wing villa F49HC060</t>
  </si>
  <si>
    <t>2020/0054</t>
  </si>
  <si>
    <t>Wintech Racing evezőshajó 1x mini Club</t>
  </si>
  <si>
    <t>2020/0055</t>
  </si>
  <si>
    <t>2020/0056</t>
  </si>
  <si>
    <t>Wintech Racing evezőshajó 1x Club C/LW</t>
  </si>
  <si>
    <t>2020/0057</t>
  </si>
  <si>
    <t>2020/0058</t>
  </si>
  <si>
    <t>2020/0059</t>
  </si>
  <si>
    <t>2020/0060</t>
  </si>
  <si>
    <t>2020/0061</t>
  </si>
  <si>
    <t>2020/0062</t>
  </si>
  <si>
    <t>2020/0063</t>
  </si>
  <si>
    <t>Wintech Racing evezőshajó 1x Club C Spec /MW</t>
  </si>
  <si>
    <t>2020/0064</t>
  </si>
  <si>
    <t>Wintech Racing evezőshajó 1x Club B / LW</t>
  </si>
  <si>
    <t>2020/0065</t>
  </si>
  <si>
    <t>2020/0066</t>
  </si>
  <si>
    <t>2020/0067</t>
  </si>
  <si>
    <t>2020/0068</t>
  </si>
  <si>
    <t>2020/0069</t>
  </si>
  <si>
    <t>2020/0070</t>
  </si>
  <si>
    <t>2020/0071</t>
  </si>
  <si>
    <t>Wintech Racing evezőshajó 1x Club A / LW</t>
  </si>
  <si>
    <t>2020/0072</t>
  </si>
  <si>
    <t>2020/0073</t>
  </si>
  <si>
    <t>2020/0074</t>
  </si>
  <si>
    <t>2020/0075</t>
  </si>
  <si>
    <t>2020/0076</t>
  </si>
  <si>
    <t>2020/0077</t>
  </si>
  <si>
    <t>Wintech Racing evezőshajó 1x Club A / MW</t>
  </si>
  <si>
    <t>2020/0078</t>
  </si>
  <si>
    <t>2020/0079</t>
  </si>
  <si>
    <t>2020/0080</t>
  </si>
  <si>
    <t>2020/0081</t>
  </si>
  <si>
    <t>2020/0082</t>
  </si>
  <si>
    <t>2020/0083</t>
  </si>
  <si>
    <t>2020/0084</t>
  </si>
  <si>
    <t>Wintech Racing evezőshajó 1x Club A / HW</t>
  </si>
  <si>
    <t>2020/0085</t>
  </si>
  <si>
    <t>2020/0086</t>
  </si>
  <si>
    <t>Wintech Racing evezőshajó 2x Club C/ LW</t>
  </si>
  <si>
    <t>2020/0087</t>
  </si>
  <si>
    <t>Wintech Racing evezőshajó 2x Club B/ LW</t>
  </si>
  <si>
    <t>2020/0088</t>
  </si>
  <si>
    <t>Wintech Racing evezőshajó 2x Club A/ LW</t>
  </si>
  <si>
    <t>2020/0089</t>
  </si>
  <si>
    <t>Wintech Racing evezőshajó 2x/2 Club C / LW</t>
  </si>
  <si>
    <t>2020/0090</t>
  </si>
  <si>
    <t>Wintech Racing evezőshajó 2x/2 Club B/ LW</t>
  </si>
  <si>
    <t>2020/0091</t>
  </si>
  <si>
    <t>2020/0092</t>
  </si>
  <si>
    <t>2020/0093</t>
  </si>
  <si>
    <t>2020/0094</t>
  </si>
  <si>
    <t>2020/0095</t>
  </si>
  <si>
    <t>Wintech Racing evezőshajó 2x/2 Club A/ LW</t>
  </si>
  <si>
    <t>2020/0096</t>
  </si>
  <si>
    <t>2020/0097</t>
  </si>
  <si>
    <t>2020/0098</t>
  </si>
  <si>
    <t>Wintech Racing evezőshajó 2x/2 Club A/ MW</t>
  </si>
  <si>
    <t>2020/0099</t>
  </si>
  <si>
    <t>2020/0100</t>
  </si>
  <si>
    <t>Wintech Racing evezőshajó 4x Club B / HW</t>
  </si>
  <si>
    <t>2020/0101</t>
  </si>
  <si>
    <t>Wintech Racing evezőshajó 4x/4 Club C / MW</t>
  </si>
  <si>
    <t>2020/0102</t>
  </si>
  <si>
    <t>Wintech Racing evezőshajó 4x/4 Club C / HW</t>
  </si>
  <si>
    <t>2020/0103</t>
  </si>
  <si>
    <t>2020/0104</t>
  </si>
  <si>
    <t>Wintech Racing evezőshajó 4x/4 Club B / MW</t>
  </si>
  <si>
    <t>2020/0105</t>
  </si>
  <si>
    <t>2020/0106</t>
  </si>
  <si>
    <t>2020/0107</t>
  </si>
  <si>
    <t>Wintech Racing evezőshajó 4x/4 Club A / MW</t>
  </si>
  <si>
    <t>2020/0108</t>
  </si>
  <si>
    <t>2020/0109</t>
  </si>
  <si>
    <t>Wintech Racing evezőslapát Scull C90 Smoothie</t>
  </si>
  <si>
    <t>37 pár</t>
  </si>
  <si>
    <t>2020/0110</t>
  </si>
  <si>
    <t>Wintech Racing evezőslapát Scull C50 Scull</t>
  </si>
  <si>
    <t>4 pár</t>
  </si>
  <si>
    <t>2020/0111</t>
  </si>
  <si>
    <t>Wintech Racing evezőslapát Scull / F100 /Mini</t>
  </si>
  <si>
    <t>32 pár</t>
  </si>
  <si>
    <t>2020/0112</t>
  </si>
  <si>
    <t>Wintech Racing evezőslapát Oar C90 Smoothie</t>
  </si>
  <si>
    <t>7 pár</t>
  </si>
  <si>
    <t>2020/0113</t>
  </si>
  <si>
    <t>Wintech Racing evezőslapát Oar C50 Smoothie</t>
  </si>
  <si>
    <t>5 pár</t>
  </si>
  <si>
    <t>2020/0115</t>
  </si>
  <si>
    <t>Sátor 10*20 méteres alapterület</t>
  </si>
  <si>
    <t>2020/0116</t>
  </si>
  <si>
    <t>2020/0117</t>
  </si>
  <si>
    <t>2020/0118</t>
  </si>
  <si>
    <t>2020/0119</t>
  </si>
  <si>
    <t>Wintech Racing evezőshajó 1x Club C/ SLW</t>
  </si>
  <si>
    <t>2020/0120</t>
  </si>
  <si>
    <t>Wintech Racing evezőshajó 1x Club C/ LW</t>
  </si>
  <si>
    <t>2020/0121</t>
  </si>
  <si>
    <t>Wintech Racing evezőshajó 1x Club C/ MW</t>
  </si>
  <si>
    <t>2020/0122</t>
  </si>
  <si>
    <t>Wintech Racing evezőshajó 1x Club B/ MW</t>
  </si>
  <si>
    <t>2020/0123</t>
  </si>
  <si>
    <t>2020/0124</t>
  </si>
  <si>
    <t>2020/0125</t>
  </si>
  <si>
    <t>Wintech Racing evezőshajó 1x Club B/ SHW</t>
  </si>
  <si>
    <t>2020/0126</t>
  </si>
  <si>
    <t>Wintech Racing evezőshajó 1x Club A/ LW</t>
  </si>
  <si>
    <t>2020/0127</t>
  </si>
  <si>
    <t>Wintech Racing evezőshajó 2x Club B/ HW</t>
  </si>
  <si>
    <t>2020/0128</t>
  </si>
  <si>
    <t>2020/0129</t>
  </si>
  <si>
    <t>Wintech Racing evezőshajó 4x Club C/ LW</t>
  </si>
  <si>
    <t>2020/0130</t>
  </si>
  <si>
    <t>Wintech Racing evezőshajó 8+ Club A / SLW</t>
  </si>
  <si>
    <t>2020/0131</t>
  </si>
  <si>
    <t>Wintech Racing evezőshajó 8+ Club A / LW</t>
  </si>
  <si>
    <t>2020/0132</t>
  </si>
  <si>
    <t>2020/0133</t>
  </si>
  <si>
    <t>2020/0134</t>
  </si>
  <si>
    <t>Wintech Racing evezőshajó 8+ Club A / MW</t>
  </si>
  <si>
    <t>2020/0135</t>
  </si>
  <si>
    <t>2020/0136</t>
  </si>
  <si>
    <t>2020/0137</t>
  </si>
  <si>
    <t>Wintech Racing evezőshajó 2x Club C/ HW</t>
  </si>
  <si>
    <t>2020/0138</t>
  </si>
  <si>
    <t>2020/0139</t>
  </si>
  <si>
    <t>Wintech Racing evezőshajó 2x Club B/ MW</t>
  </si>
  <si>
    <t>2020/0140</t>
  </si>
  <si>
    <t>2020/0141</t>
  </si>
  <si>
    <t>Wintech Racing evezőshajó 2x Club A/ MW</t>
  </si>
  <si>
    <t>2020/0142</t>
  </si>
  <si>
    <t>Wintech Racing evezőshajó 2x Club A/ HW</t>
  </si>
  <si>
    <t>2020/0143</t>
  </si>
  <si>
    <t>Wintech Racing evezőshajó 4x/4- Club C/ LW</t>
  </si>
  <si>
    <t>2020/0144</t>
  </si>
  <si>
    <t>2020/0145</t>
  </si>
  <si>
    <t>2020/0146</t>
  </si>
  <si>
    <t>Wintech Racing evezőshajó 4x/4- Club B/ LW</t>
  </si>
  <si>
    <t>2020/0147</t>
  </si>
  <si>
    <t>2020/0148</t>
  </si>
  <si>
    <t>2020/0149</t>
  </si>
  <si>
    <t>Wintech Racing evezőshajó 4x/4+ Club C/ SLW</t>
  </si>
  <si>
    <t>2020/0150</t>
  </si>
  <si>
    <t>Wintech Racing evezőshajó 4x/4- Club A/ LW</t>
  </si>
  <si>
    <t>2020/0151</t>
  </si>
  <si>
    <t>2020/0152</t>
  </si>
  <si>
    <t>Wintech Racing evezőshajó 1x Adaptive / HW</t>
  </si>
  <si>
    <t>2020/0153</t>
  </si>
  <si>
    <t>Wintech Racing evezőshajó 1x Club C / SLW</t>
  </si>
  <si>
    <t>2020/0154</t>
  </si>
  <si>
    <t>Wintech Racing evezőshajó 1x Club C / LW</t>
  </si>
  <si>
    <t>2020/0155</t>
  </si>
  <si>
    <t>2020/0156</t>
  </si>
  <si>
    <t>2020/0157</t>
  </si>
  <si>
    <t>2020/0158</t>
  </si>
  <si>
    <t>2020/0159</t>
  </si>
  <si>
    <t>2020/0160</t>
  </si>
  <si>
    <t>2020/0161</t>
  </si>
  <si>
    <t>2020/0162</t>
  </si>
  <si>
    <t>Wintech Racing evezőshajó 1x Club C / MW</t>
  </si>
  <si>
    <t>2020/0163</t>
  </si>
  <si>
    <t>2020/0164</t>
  </si>
  <si>
    <t>2020/0165</t>
  </si>
  <si>
    <t>Wintech Racing evezőshajó 1x Club C / HW</t>
  </si>
  <si>
    <t>2020/0166</t>
  </si>
  <si>
    <t>Wintech Racing evezőshajó 1x Club B / MW</t>
  </si>
  <si>
    <t>2020/0167</t>
  </si>
  <si>
    <t>2020/0168</t>
  </si>
  <si>
    <t>2020/0169</t>
  </si>
  <si>
    <t>2020/0170</t>
  </si>
  <si>
    <t>2020/0171</t>
  </si>
  <si>
    <t>2020/0172</t>
  </si>
  <si>
    <t>2020/0173</t>
  </si>
  <si>
    <t>2020/0174</t>
  </si>
  <si>
    <t>2020/0175</t>
  </si>
  <si>
    <t>2020/0176</t>
  </si>
  <si>
    <t>2020/0177</t>
  </si>
  <si>
    <t>Wintech Racing evezőshajó 2x Club C / HW</t>
  </si>
  <si>
    <t>2020/0178</t>
  </si>
  <si>
    <t>Wintech Racing evezőshajó 4x+ GIG</t>
  </si>
  <si>
    <t>2020/0179</t>
  </si>
  <si>
    <t>2020/0180</t>
  </si>
  <si>
    <t>2020/0181</t>
  </si>
  <si>
    <t>Wintech Racing evezőshajó 2x/2- Club C / LW</t>
  </si>
  <si>
    <t>2020/0182</t>
  </si>
  <si>
    <t>2020/0183</t>
  </si>
  <si>
    <t>2020/0184</t>
  </si>
  <si>
    <t>2020/0185</t>
  </si>
  <si>
    <t>2020/0186</t>
  </si>
  <si>
    <t>2020/0187</t>
  </si>
  <si>
    <t>Wintech Racing evezőshajó 2x/2- Club C / MW</t>
  </si>
  <si>
    <t>2020/0188</t>
  </si>
  <si>
    <t>Wintech Racing evezőshajó 2x/2- Club B / MW</t>
  </si>
  <si>
    <t>2020/0189</t>
  </si>
  <si>
    <t>2020/0190</t>
  </si>
  <si>
    <t>Wintech Racing evezőshajó 2x/2- Club A / SLW</t>
  </si>
  <si>
    <t>2020/0191</t>
  </si>
  <si>
    <t>Wintech Racing evezőshajó 2x/2- Club A / LW</t>
  </si>
  <si>
    <t>2020/0192</t>
  </si>
  <si>
    <t>2020/0193</t>
  </si>
  <si>
    <t>Wintech Racing evezőshajó 2x/2- Club A / MW</t>
  </si>
  <si>
    <t>2020/0194</t>
  </si>
  <si>
    <t>2020/0195</t>
  </si>
  <si>
    <t>Wintech Racing evezőshajó 4x+ /4+ Club C / LW</t>
  </si>
  <si>
    <t>2020/0196</t>
  </si>
  <si>
    <t>2020/0197</t>
  </si>
  <si>
    <t>2020/0198</t>
  </si>
  <si>
    <t>Wintech Racing evezőshajó 2x+ GIG</t>
  </si>
  <si>
    <t>2020/0199</t>
  </si>
  <si>
    <t>2020/0200</t>
  </si>
  <si>
    <t>Laszlo evezőshajó 1X Aluminium Bumerang Villaval</t>
  </si>
  <si>
    <t>2020/0201</t>
  </si>
  <si>
    <t>2020/0202</t>
  </si>
  <si>
    <t>2020/0203</t>
  </si>
  <si>
    <t>2020/0204</t>
  </si>
  <si>
    <t>2020/0205</t>
  </si>
  <si>
    <t>2020/0206</t>
  </si>
  <si>
    <t>2020/0207</t>
  </si>
  <si>
    <t>Laszlo evezőshajó 1X Hátsó karbon Villaval</t>
  </si>
  <si>
    <t>2020/0208</t>
  </si>
  <si>
    <t>Laszlo evezőshajó 2X Aluminium Bumerang Villaval</t>
  </si>
  <si>
    <t>2020/0209</t>
  </si>
  <si>
    <t>2020/0210</t>
  </si>
  <si>
    <t>2020/0211</t>
  </si>
  <si>
    <t>2020/0212</t>
  </si>
  <si>
    <t>2020/0213</t>
  </si>
  <si>
    <t>2020/0214</t>
  </si>
  <si>
    <t>Laszlo evezőshajó 2X Hátsó karbon Bumeráng Villaval</t>
  </si>
  <si>
    <t>2020/0215</t>
  </si>
  <si>
    <t>Laszlo evezőshajó 4- Aluminium Bumerang Villaval</t>
  </si>
  <si>
    <t>2020/0216</t>
  </si>
  <si>
    <t>Laszlo evezőshajó 4x Aluminium Bumerang Villaval</t>
  </si>
  <si>
    <t>2020/0217</t>
  </si>
  <si>
    <t>Laszlo evezőshajó 8+ Aluminium Bumerang Villaval</t>
  </si>
  <si>
    <t>2020/0218</t>
  </si>
  <si>
    <t>2020/0219</t>
  </si>
  <si>
    <t>2020/0220</t>
  </si>
  <si>
    <t>Laszlo evezőshajó Kombi 2-/2+ Aluminium Bumerang Villaval</t>
  </si>
  <si>
    <t>2020/0221</t>
  </si>
  <si>
    <t>2020/0222</t>
  </si>
  <si>
    <t>Laszlo evezőshajó Kombi 4-/4+ Aluminium Bumerang Villaval</t>
  </si>
  <si>
    <t>2020/0223</t>
  </si>
  <si>
    <t>2020/0224</t>
  </si>
  <si>
    <t>2020/0225</t>
  </si>
  <si>
    <t>Laszlo evezőshajó 4x Aluminium Villaval</t>
  </si>
  <si>
    <t>2020/0226</t>
  </si>
  <si>
    <t>2020/0227</t>
  </si>
  <si>
    <t>2020/0228</t>
  </si>
  <si>
    <t>Laszlo evezőshajó Kombi 4-/4x Aluminium Bumeráng Villaval</t>
  </si>
  <si>
    <t>2020/0229</t>
  </si>
  <si>
    <t>2020/0230</t>
  </si>
  <si>
    <t>Laszlo evezőshajó 8+ Aluminium Bumeráng Villaval</t>
  </si>
  <si>
    <t>2020/0231</t>
  </si>
  <si>
    <t>2020/0233</t>
  </si>
  <si>
    <t>2020/0242</t>
  </si>
  <si>
    <t>Pótkocsi</t>
  </si>
  <si>
    <t>2020/0243</t>
  </si>
  <si>
    <t>2021/0001</t>
  </si>
  <si>
    <t>Motorcsónak test - Kis Tibor gyártmány, H-10738</t>
  </si>
  <si>
    <t>2021/0003</t>
  </si>
  <si>
    <t>Dell Vostro 3500 Laptop</t>
  </si>
  <si>
    <t>Számítástecnikai eszközök [1432,571]</t>
  </si>
  <si>
    <t>33.00%</t>
  </si>
  <si>
    <t>2021/0004</t>
  </si>
  <si>
    <t>Sátor alkatrészekkel</t>
  </si>
  <si>
    <t>2021/0006</t>
  </si>
  <si>
    <t>2021/0008</t>
  </si>
  <si>
    <t>Dell Vostro 3578 Fekete</t>
  </si>
  <si>
    <t>2021/0009</t>
  </si>
  <si>
    <t>2021/0010</t>
  </si>
  <si>
    <t>Dell Optiplex 3060 Micro</t>
  </si>
  <si>
    <t>2021/0011</t>
  </si>
  <si>
    <t>2021/0012</t>
  </si>
  <si>
    <t>2021/0013</t>
  </si>
  <si>
    <t>2021/0014</t>
  </si>
  <si>
    <t>2021/0015</t>
  </si>
  <si>
    <t>2022/0001</t>
  </si>
  <si>
    <t>Vitorláshajó - HOOK / Optimist</t>
  </si>
  <si>
    <t>2022/0002</t>
  </si>
  <si>
    <t>2022/0003</t>
  </si>
  <si>
    <t>2022/0004</t>
  </si>
  <si>
    <t>2022/0005</t>
  </si>
  <si>
    <t>2022/0006</t>
  </si>
  <si>
    <t>2022/0007</t>
  </si>
  <si>
    <t>2022/0008</t>
  </si>
  <si>
    <t>2022/0009</t>
  </si>
  <si>
    <t>2022/0010</t>
  </si>
  <si>
    <t>2022/0013</t>
  </si>
  <si>
    <t>Concept2 párevezős lapát Skinny</t>
  </si>
  <si>
    <t>51508364 T.KÓD, 002</t>
  </si>
  <si>
    <t>2022/0014</t>
  </si>
  <si>
    <t>9 pár</t>
  </si>
  <si>
    <t>21400254 T.KÓD, 001</t>
  </si>
  <si>
    <t>2022/0015</t>
  </si>
  <si>
    <t>Concept2 váltottevezős lapát Skinny</t>
  </si>
  <si>
    <t>1 pár</t>
  </si>
  <si>
    <t>73207726 T.KÓD, 003</t>
  </si>
  <si>
    <t>2022/0016</t>
  </si>
  <si>
    <t>Concept2 váltottevezős lapát UL</t>
  </si>
  <si>
    <t>32693317 T.KÓD, 004</t>
  </si>
  <si>
    <t>2022/0017</t>
  </si>
  <si>
    <t>Szállítókocsi - evezőshajók szállításához</t>
  </si>
  <si>
    <t>2022/0018</t>
  </si>
  <si>
    <t>2022/0019</t>
  </si>
  <si>
    <t>2022/0020</t>
  </si>
  <si>
    <t>2022/0022</t>
  </si>
  <si>
    <t>Coastal - egypárevezős hajó</t>
  </si>
  <si>
    <t>2022/0023</t>
  </si>
  <si>
    <t>2022/0024</t>
  </si>
  <si>
    <t>2022/0025</t>
  </si>
  <si>
    <t>2022/0026</t>
  </si>
  <si>
    <t>2022/0027</t>
  </si>
  <si>
    <t>2022/0028</t>
  </si>
  <si>
    <t>DELL Vostro laptop</t>
  </si>
  <si>
    <t>2022/0029</t>
  </si>
  <si>
    <t>RP3T Dynamic ergométer T model / Rowing machine</t>
  </si>
  <si>
    <t>2022/0030</t>
  </si>
  <si>
    <t>2022/0032</t>
  </si>
  <si>
    <t>Nehéz hajószállító pótkocsi BSSC</t>
  </si>
  <si>
    <t>2022/0035</t>
  </si>
  <si>
    <t>Filippi 1x F15 CWA fordított wing villa egypár</t>
  </si>
  <si>
    <t>SERIAL: F15CC4L</t>
  </si>
  <si>
    <t>2022/0036</t>
  </si>
  <si>
    <t>Filippi 1x F144 Alu wing villa egypár</t>
  </si>
  <si>
    <t>SERIAL: F44AC2CA</t>
  </si>
  <si>
    <t>2022/0037</t>
  </si>
  <si>
    <t>Concept párevezős lapát UL</t>
  </si>
  <si>
    <t>13 pár</t>
  </si>
  <si>
    <t>2022/0038</t>
  </si>
  <si>
    <t>2022/0039</t>
  </si>
  <si>
    <t>WintechRacing 1x SLW - R12324</t>
  </si>
  <si>
    <t>2022/0040</t>
  </si>
  <si>
    <t>WintechRacing 1x SLW - R12329</t>
  </si>
  <si>
    <t>2022/0041</t>
  </si>
  <si>
    <t>WintechRacing 2x 2 LW - R22084</t>
  </si>
  <si>
    <t>2022/0042</t>
  </si>
  <si>
    <t>WintechRacing 1x LW - R12321</t>
  </si>
  <si>
    <t>2022/0043</t>
  </si>
  <si>
    <t>WintechRacing 2x 2 LW - R22080</t>
  </si>
  <si>
    <t>2022/0044</t>
  </si>
  <si>
    <t>WintechRacing 1x LW - R12330</t>
  </si>
  <si>
    <t>2022/0045</t>
  </si>
  <si>
    <t>WintechRacing 2x 2 LW - R22081</t>
  </si>
  <si>
    <t>2022/0046</t>
  </si>
  <si>
    <t>WintechRacing 4x 4 LW - R42062</t>
  </si>
  <si>
    <t>2022/0047</t>
  </si>
  <si>
    <t>WintechRacing 1x LW - R12325</t>
  </si>
  <si>
    <t>2022/0048</t>
  </si>
  <si>
    <t>WintechRacing 2x 2 LW - R22082</t>
  </si>
  <si>
    <t>2022/0049</t>
  </si>
  <si>
    <t>WintechRacing 2x 2 MW - R22083</t>
  </si>
  <si>
    <t>2022/0050</t>
  </si>
  <si>
    <t>WintechRacing 4x 4 MW - R42061</t>
  </si>
  <si>
    <t>2022/0051</t>
  </si>
  <si>
    <t>WintechRacing 1x MW - R12326</t>
  </si>
  <si>
    <t>2022/0052</t>
  </si>
  <si>
    <t>WintechRacing 2x 2 HW - R22085</t>
  </si>
  <si>
    <t>2022/0053</t>
  </si>
  <si>
    <t>WintechRacing 1x MW - R12331</t>
  </si>
  <si>
    <t>2022/0054</t>
  </si>
  <si>
    <t>WintechRacing 1x LW - R12327</t>
  </si>
  <si>
    <t>2022/0055</t>
  </si>
  <si>
    <t>WintechRacing 1x LW - R12328</t>
  </si>
  <si>
    <t>2022/0056</t>
  </si>
  <si>
    <t>WintechRacing 1x LW - R12322</t>
  </si>
  <si>
    <t>2022/0057</t>
  </si>
  <si>
    <t>WintechRacing 1x LW - R12323</t>
  </si>
  <si>
    <t>2022/0058</t>
  </si>
  <si>
    <t>Párevezős lapát / Smoothie toll, 285-290 cm</t>
  </si>
  <si>
    <t>21 pár</t>
  </si>
  <si>
    <t>2022/0059</t>
  </si>
  <si>
    <t>Párevezős lapát / Macon toll, 293 cm</t>
  </si>
  <si>
    <t>2022/0060</t>
  </si>
  <si>
    <t>Párevezős lapát / Macon toll, 288 cm</t>
  </si>
  <si>
    <t>16 pár</t>
  </si>
  <si>
    <t>2022/0061</t>
  </si>
  <si>
    <t>Váltottevezős lapát / Macon toll, 371-376 cm</t>
  </si>
  <si>
    <t>2 pár</t>
  </si>
  <si>
    <t>2022/0064</t>
  </si>
  <si>
    <t>Evezőshajó villa</t>
  </si>
  <si>
    <t>2022/0065</t>
  </si>
  <si>
    <t>Hajótartó állványzat</t>
  </si>
  <si>
    <t>2022/0066</t>
  </si>
  <si>
    <t>Tengeri kétpárevezős hajó - lízingelt</t>
  </si>
  <si>
    <t>2023/0001</t>
  </si>
  <si>
    <t>2023/0002</t>
  </si>
  <si>
    <t>Sátorváz ponyvával, huzattal, fallal</t>
  </si>
  <si>
    <t>2023/0003</t>
  </si>
  <si>
    <t>Csapásszámmérő</t>
  </si>
  <si>
    <t>50.00%</t>
  </si>
  <si>
    <t>2023/0004</t>
  </si>
  <si>
    <t>2023/0005</t>
  </si>
  <si>
    <t>2023/0006</t>
  </si>
  <si>
    <t>2023/0007</t>
  </si>
  <si>
    <t>2023/0008</t>
  </si>
  <si>
    <t>Coastal</t>
  </si>
  <si>
    <t>2023/0009</t>
  </si>
  <si>
    <t>2023/0010</t>
  </si>
  <si>
    <t>2023/0011</t>
  </si>
  <si>
    <t>Egyajtós hűtőszekrény</t>
  </si>
  <si>
    <t>CIIOAR/0001/11</t>
  </si>
  <si>
    <t>C-II oar lapát tanmed Smoothie</t>
  </si>
  <si>
    <t>CIIOAR/0002/11</t>
  </si>
  <si>
    <t>CIIOAR/0003/11</t>
  </si>
  <si>
    <t>CIIOAR/0004/11</t>
  </si>
  <si>
    <t>GCIISCU/0001/11</t>
  </si>
  <si>
    <t>C2 scull lapát 2008-as BB</t>
  </si>
  <si>
    <t>HA001/1158</t>
  </si>
  <si>
    <t>Egypárevezős, adaptív</t>
  </si>
  <si>
    <t>HA002/1159</t>
  </si>
  <si>
    <t>Egypárevezős, adaptív 2008as</t>
  </si>
  <si>
    <t>HV0011/1095/A</t>
  </si>
  <si>
    <t>Egypárevezős . Filippi 2004</t>
  </si>
  <si>
    <t>HV004/1099</t>
  </si>
  <si>
    <t>Kétpárevezős - Empacher 1999-es</t>
  </si>
  <si>
    <t>HV005/1035</t>
  </si>
  <si>
    <t>Empacher 4 hajó</t>
  </si>
  <si>
    <t>HV007/1184</t>
  </si>
  <si>
    <t>Schell korm n kettes</t>
  </si>
  <si>
    <t>HV009/1120</t>
  </si>
  <si>
    <t>Négypárevezős - Filippi</t>
  </si>
  <si>
    <t>HV012/1132</t>
  </si>
  <si>
    <t>Kétpárevezős - Schellenbacher</t>
  </si>
  <si>
    <t>HV013/1118</t>
  </si>
  <si>
    <t>Kétpárevezős - Empacher 2006-os</t>
  </si>
  <si>
    <t>HV014/1119</t>
  </si>
  <si>
    <t>Egypárevezős Filippi 2006</t>
  </si>
  <si>
    <t>HV015/1095/A</t>
  </si>
  <si>
    <t>Egypárevezős - Filippi 2004 Szolnok</t>
  </si>
  <si>
    <t>HV016/1119</t>
  </si>
  <si>
    <t>Egypárevezős - Filippi 2006 Sz</t>
  </si>
  <si>
    <t>HV019/1161</t>
  </si>
  <si>
    <t>Schell kétpár ks férfi 2008-as</t>
  </si>
  <si>
    <t>HV0220/1160</t>
  </si>
  <si>
    <t>Egypárevezős Schell - női Sch.</t>
  </si>
  <si>
    <t>HV08/1162</t>
  </si>
  <si>
    <t>Schell ks női kétpár</t>
  </si>
  <si>
    <t>IDEGENB/1</t>
  </si>
  <si>
    <t>Budapest Evezős csónakház  (Idegenberuházás)</t>
  </si>
  <si>
    <t>Budapest Evezős Egyesület [1242,571]</t>
  </si>
  <si>
    <t>IDEGENB/2</t>
  </si>
  <si>
    <t>Szolnoki projekt telephely fejl.</t>
  </si>
  <si>
    <t>Szolnoki projekt [1244,571]</t>
  </si>
  <si>
    <t>IDEGENB/3</t>
  </si>
  <si>
    <t>Tatai Tóvárosi Vizisport  Idegen beruházás</t>
  </si>
  <si>
    <t>Tata-Tóváros vízisport E. evezős egyesület korszerűsítés [1245,571]</t>
  </si>
  <si>
    <t>IDEGENB/4</t>
  </si>
  <si>
    <t>Külker Evezős Klub Óbudai lét.fej.</t>
  </si>
  <si>
    <t>Külker Evezős Klub Óbudai lét. fejl. [1246,571]</t>
  </si>
  <si>
    <t>IDEGENB/5</t>
  </si>
  <si>
    <t>Ganz Evezős klub stég</t>
  </si>
  <si>
    <t>Ganz vill. EvKlub  Stég [1248,571]</t>
  </si>
  <si>
    <t>IDEGENB/6</t>
  </si>
  <si>
    <t>Pro Rekreatione ép</t>
  </si>
  <si>
    <t>Pro Rekreatione ép. [1247,571]</t>
  </si>
  <si>
    <t>IDEGENB/7</t>
  </si>
  <si>
    <t>Csepel Evezős Klub</t>
  </si>
  <si>
    <t>Csepeli Evezős klub léteítmény fejlesztés [1243,571]</t>
  </si>
  <si>
    <t>IDEGENB/8</t>
  </si>
  <si>
    <t>Csongrádi Vízügyi sport E LF</t>
  </si>
  <si>
    <t>Csonagrádi Vízisport Esport E LF [1241,571]</t>
  </si>
  <si>
    <t>MESZED003</t>
  </si>
  <si>
    <t>Concepst2 D model ergométer</t>
  </si>
  <si>
    <t>MESZED006</t>
  </si>
  <si>
    <t>conncept2D modell ergometer</t>
  </si>
  <si>
    <t>MESZED007</t>
  </si>
  <si>
    <t>Concept2 D modell ergométer</t>
  </si>
  <si>
    <t>MESZED008</t>
  </si>
  <si>
    <t>Concept2D modell ergométer</t>
  </si>
  <si>
    <t>MESZED009</t>
  </si>
  <si>
    <t>POT/0002</t>
  </si>
  <si>
    <t>Csapásszámmérő (Galambos Péter)</t>
  </si>
  <si>
    <t>SCULL/12/001</t>
  </si>
  <si>
    <t>C2 scull lapát 1 pár FAT</t>
  </si>
  <si>
    <t>SCULL/12/002</t>
  </si>
  <si>
    <t>SCULL/12/003</t>
  </si>
  <si>
    <t>SCULL/12/004</t>
  </si>
  <si>
    <t>VÍZ000</t>
  </si>
  <si>
    <t>Vízisport utcai felújítás</t>
  </si>
  <si>
    <t>Vízisport utcai ingatlan [1249,571]</t>
  </si>
  <si>
    <t>VÍZ001</t>
  </si>
  <si>
    <t>VÍZ002</t>
  </si>
  <si>
    <t>VÍZ003</t>
  </si>
  <si>
    <t>VÍZ004</t>
  </si>
  <si>
    <t>VÍZ005</t>
  </si>
  <si>
    <t>Műszaki szakértői munka</t>
  </si>
  <si>
    <t>VÍZ006</t>
  </si>
  <si>
    <t>VÍZ007</t>
  </si>
  <si>
    <t>VÍZ008</t>
  </si>
  <si>
    <t>VÍZ009</t>
  </si>
  <si>
    <t>Népsziget utcai evezős telep</t>
  </si>
  <si>
    <t>Népszigeti evezős telep [1221,571]</t>
  </si>
  <si>
    <t>Nincs</t>
  </si>
  <si>
    <t>VÍZ010</t>
  </si>
  <si>
    <t>Erzsébet telep gázbekötés</t>
  </si>
  <si>
    <t>VÍZ011</t>
  </si>
  <si>
    <t>Erzsébet telep műanyag stég</t>
  </si>
  <si>
    <t>VÍZ012</t>
  </si>
  <si>
    <t>Erzsébet telep tereprendezés</t>
  </si>
  <si>
    <t>4.00%</t>
  </si>
  <si>
    <t>Összesen</t>
  </si>
  <si>
    <t>Eszköz tükör (SZT.)</t>
  </si>
  <si>
    <t>Bruttó nyitó</t>
  </si>
  <si>
    <t>Bruttó növ.</t>
  </si>
  <si>
    <t>Bruttó csökk.</t>
  </si>
  <si>
    <t>Bruttó átsorolás</t>
  </si>
  <si>
    <t>Bruttó záró</t>
  </si>
  <si>
    <t>Écs. nyitó</t>
  </si>
  <si>
    <t>Écs. növ.</t>
  </si>
  <si>
    <t>Écs. csökk.</t>
  </si>
  <si>
    <t>Écs. átsorolás</t>
  </si>
  <si>
    <t>Écs. záró</t>
  </si>
  <si>
    <t>febr.</t>
  </si>
  <si>
    <t>szept.</t>
  </si>
  <si>
    <t>nov.</t>
  </si>
  <si>
    <t>dec.</t>
  </si>
  <si>
    <t>B</t>
  </si>
  <si>
    <t>Nemzeti Sportügynökség Nonprofit Zrt.</t>
  </si>
  <si>
    <t>4818</t>
  </si>
  <si>
    <t>48198</t>
  </si>
  <si>
    <t>Végösszeg</t>
  </si>
  <si>
    <t>Otp számla 22225373</t>
  </si>
  <si>
    <t>Befolyt elszámolt EMMI 19034-2/17 Heraklesz</t>
  </si>
  <si>
    <t xml:space="preserve">Egyenleg     </t>
  </si>
  <si>
    <t>2024/0001</t>
  </si>
  <si>
    <t>Hangszóró mikrofonnal</t>
  </si>
  <si>
    <t>2024/0002</t>
  </si>
  <si>
    <t>FLINTAN irodai szék fekete, karfa pár fekete</t>
  </si>
  <si>
    <t>2024/0003</t>
  </si>
  <si>
    <t>Riasztórendszer</t>
  </si>
  <si>
    <t>2024/0004</t>
  </si>
  <si>
    <t>Telefon</t>
  </si>
  <si>
    <t>2024/0008</t>
  </si>
  <si>
    <t>NK Blue Ocean Akkumulátor</t>
  </si>
  <si>
    <t>2024/0013</t>
  </si>
  <si>
    <t>2024/0014</t>
  </si>
  <si>
    <t>2024/0015</t>
  </si>
  <si>
    <t>2024/0016</t>
  </si>
  <si>
    <t>2024/0019</t>
  </si>
  <si>
    <t>NK Blue Ocean Akkumulátor töltő</t>
  </si>
  <si>
    <t>2024/0020</t>
  </si>
  <si>
    <t>2024/0021</t>
  </si>
  <si>
    <t>2024/0005</t>
  </si>
  <si>
    <t>2024/0006</t>
  </si>
  <si>
    <t>2024/0007</t>
  </si>
  <si>
    <t>NK Blue Ocean Akkumulátor töltő 3 db</t>
  </si>
  <si>
    <t>2024/0009</t>
  </si>
  <si>
    <t>2024/0010</t>
  </si>
  <si>
    <t>2024/0011</t>
  </si>
  <si>
    <t>2024/0012</t>
  </si>
  <si>
    <t>2024/0017</t>
  </si>
  <si>
    <t>2024/0018</t>
  </si>
  <si>
    <t>2024/0022</t>
  </si>
  <si>
    <t>Flintan</t>
  </si>
  <si>
    <t>2024/0027</t>
  </si>
  <si>
    <t>Evezős hajó GIG 4x</t>
  </si>
  <si>
    <t>2024/0028</t>
  </si>
  <si>
    <t>2024/0029</t>
  </si>
  <si>
    <t>Macon lapát</t>
  </si>
  <si>
    <t>2024/0030</t>
  </si>
  <si>
    <t>2024/0031</t>
  </si>
  <si>
    <t>2024/0032</t>
  </si>
  <si>
    <t>2024/0033</t>
  </si>
  <si>
    <t>2024/0034</t>
  </si>
  <si>
    <t>2024/0035</t>
  </si>
  <si>
    <t>2024/0036</t>
  </si>
  <si>
    <t>2024/0023</t>
  </si>
  <si>
    <t>2024/0024</t>
  </si>
  <si>
    <t>Gamer asztal, képkeret</t>
  </si>
  <si>
    <t>2024/0025</t>
  </si>
  <si>
    <t>Fekete notebook</t>
  </si>
  <si>
    <t>2024/0026</t>
  </si>
  <si>
    <t>Telefon Xiaomi redmi note 13 pro</t>
  </si>
  <si>
    <t>Sorcímkék</t>
  </si>
  <si>
    <t>Allianz Hungária ZRT.</t>
  </si>
  <si>
    <t>Magyar Olimpiai Bizottság</t>
  </si>
  <si>
    <t>46313</t>
  </si>
  <si>
    <t>APEH önellenőrzési pótlék</t>
  </si>
  <si>
    <t>48192</t>
  </si>
  <si>
    <t>48193</t>
  </si>
  <si>
    <t>48194</t>
  </si>
  <si>
    <t>48195</t>
  </si>
  <si>
    <t>Nyitó forgalom - 2025.01.01</t>
  </si>
  <si>
    <t>Készült: 2026.03.02 10:21:47</t>
  </si>
  <si>
    <t>47111</t>
  </si>
  <si>
    <t>12. havi keresetelszámolási számla</t>
  </si>
  <si>
    <t>Befolyt elszámolt EMMI bev. UP edzői bérek 23451-1/17</t>
  </si>
  <si>
    <t>Befolyt elszámolt EMMI Sport XXI 19032-2/17</t>
  </si>
  <si>
    <t>Befolyt, elszámolt bev. EMMI 2018 UP Sport XXI 9527-2/2018</t>
  </si>
  <si>
    <t>Befolyt elszámolt bev. 2018. évi UP Heraklsez 9527-2/2018</t>
  </si>
  <si>
    <t>Befolyt, elszámolt bev. EMMI 2018 évi UP Edző 9524-2/2018</t>
  </si>
  <si>
    <t>Befolyt, elszámolt bev. KSF 7 EMMI 2522-2/2018</t>
  </si>
  <si>
    <t>NFM / EMMI MESZ Fejlesztési támogatás</t>
  </si>
  <si>
    <t>Befolyt, elsz. bevételből TE beszerzés 2016</t>
  </si>
  <si>
    <t>2025. január - december</t>
  </si>
  <si>
    <t>Készült: 2026.03.02 10:25:43</t>
  </si>
  <si>
    <t>még nem került aktiválásra</t>
  </si>
  <si>
    <t>Készült: 2026.03.02 10:26:55</t>
  </si>
  <si>
    <t>Áfakulcs</t>
  </si>
  <si>
    <t>162 Felújítások (befejezetlen) -Vizisport utcai ingatlan</t>
  </si>
  <si>
    <t xml:space="preserve"> </t>
  </si>
  <si>
    <t>162 Forgalom összesen</t>
  </si>
  <si>
    <t>27</t>
  </si>
  <si>
    <t>Készült: 2026.03.02 10:50:53</t>
  </si>
  <si>
    <t>356 Adott előleg</t>
  </si>
  <si>
    <t>BS/1056/2025</t>
  </si>
  <si>
    <t>NL-2025-373</t>
  </si>
  <si>
    <t>Németh Lőrinc / Németh Lőrincz e.v.</t>
  </si>
  <si>
    <t>Előleg pótkocsi megrendelésre</t>
  </si>
  <si>
    <t>PARA</t>
  </si>
  <si>
    <t>356 Forgalom összesen</t>
  </si>
  <si>
    <t>Időszak: 2025.01.01 - 2025.12.31</t>
  </si>
  <si>
    <t>Készült: 2026.03.02 10:51:29</t>
  </si>
  <si>
    <t>2025/2</t>
  </si>
  <si>
    <t>C2x evezőshajó 3 db</t>
  </si>
  <si>
    <t>2025/3</t>
  </si>
  <si>
    <t>macon evezőslapát 6 db</t>
  </si>
  <si>
    <t>10.00%</t>
  </si>
  <si>
    <t>2025/00012</t>
  </si>
  <si>
    <t>Napernyőtalp</t>
  </si>
  <si>
    <t>2025/0007</t>
  </si>
  <si>
    <t>Concept2 Kerékpár Ergométer</t>
  </si>
  <si>
    <t>2025/0009</t>
  </si>
  <si>
    <t>Mobilkordon (HDG) 2500×1100 mm</t>
  </si>
  <si>
    <t>2025/0010</t>
  </si>
  <si>
    <t>Huzatok, kordon célkapu, nyugágy</t>
  </si>
  <si>
    <t>2025/0011</t>
  </si>
  <si>
    <t>Kerti asztal szet</t>
  </si>
  <si>
    <t>2025/0012</t>
  </si>
  <si>
    <t>Sátor Súly</t>
  </si>
  <si>
    <t>2025/0013</t>
  </si>
  <si>
    <t>Nyugágy védőhuzat</t>
  </si>
  <si>
    <t>2025/0015</t>
  </si>
  <si>
    <t>2025/1</t>
  </si>
  <si>
    <t>Ergométer Concept2</t>
  </si>
  <si>
    <t>2025/0001</t>
  </si>
  <si>
    <t>Bárasztal huzattal</t>
  </si>
  <si>
    <t>2025/0003</t>
  </si>
  <si>
    <t>MSI laptop, Asus laptop</t>
  </si>
  <si>
    <t>2025/0002</t>
  </si>
  <si>
    <t>Switch</t>
  </si>
  <si>
    <t>2025/0004</t>
  </si>
  <si>
    <t>Samsung G A35 256GB 5G - Kék</t>
  </si>
  <si>
    <t>2025/0005</t>
  </si>
  <si>
    <t>Kapszulás kávéfőző</t>
  </si>
  <si>
    <t>2025/0006</t>
  </si>
  <si>
    <t>EcoFlow RIVER 2 Max Hordozható Erőmű</t>
  </si>
  <si>
    <t>2025/0008</t>
  </si>
  <si>
    <t>Samsung Galaxy A36 5G 8/256GB, black</t>
  </si>
  <si>
    <t>2025/0014</t>
  </si>
  <si>
    <t>Roll Up Szerkezet+nyomat</t>
  </si>
  <si>
    <t>Dátum: 2025.12.31</t>
  </si>
  <si>
    <t>Készült: 2026.03.02 10:53:18</t>
  </si>
  <si>
    <t>3688 Dupla utalás</t>
  </si>
  <si>
    <t>Készült: 2026.03.02 11:12:30</t>
  </si>
  <si>
    <t>P</t>
  </si>
  <si>
    <t>Tóth Zsuzsanna</t>
  </si>
  <si>
    <t>Budapest Főváros XX. kerület Pesterzsébet Önkormányzata</t>
  </si>
  <si>
    <t>3685 Neptun rövid lejáratú kölcsön</t>
  </si>
  <si>
    <t>195/2025</t>
  </si>
  <si>
    <t>Tagi hitel Neptun Vizisport Nonprofit Kft.</t>
  </si>
  <si>
    <t>3685 Forgalom összesen</t>
  </si>
  <si>
    <t>3687 Óvadék</t>
  </si>
  <si>
    <t>Készült: 2026.03.02 11:14:22</t>
  </si>
  <si>
    <t>47123</t>
  </si>
  <si>
    <t>P00030/2025</t>
  </si>
  <si>
    <t>Megbízásidíj 2025.12.</t>
  </si>
  <si>
    <t>VG/25</t>
  </si>
  <si>
    <t>ekho</t>
  </si>
  <si>
    <t>szja</t>
  </si>
  <si>
    <t>tb-járulék</t>
  </si>
  <si>
    <t>Bruttó bér</t>
  </si>
  <si>
    <t>Készült: 2026.03.02 13:08:37</t>
  </si>
  <si>
    <t>KE/1209</t>
  </si>
  <si>
    <t>Generali Biztosító Zrt</t>
  </si>
  <si>
    <t>KE/1210</t>
  </si>
  <si>
    <t>BS/1138/2024</t>
  </si>
  <si>
    <t>2024/0070308</t>
  </si>
  <si>
    <t>Porsche Versicherungs AG Magyarországi Fióktelepe</t>
  </si>
  <si>
    <t>Casco biztosítás 2025.04.01.-2026.01.01.</t>
  </si>
  <si>
    <t>BS/1139/2024</t>
  </si>
  <si>
    <t>2024/0070307</t>
  </si>
  <si>
    <t>KE/0108</t>
  </si>
  <si>
    <t>BS/3/2025</t>
  </si>
  <si>
    <t>CSG/21042242/2767061/2024</t>
  </si>
  <si>
    <t>Alfa Vienna Insurance Group Biztosító Zrt.</t>
  </si>
  <si>
    <t>KGFB 2025.04.01.-2026.01.07.</t>
  </si>
  <si>
    <t>KE/0111</t>
  </si>
  <si>
    <t>BS/46/2025</t>
  </si>
  <si>
    <t>SB36341173/2025</t>
  </si>
  <si>
    <t>Groupama Biztosító Zrt.</t>
  </si>
  <si>
    <t>KGFB 2025.01.27.-2026.01.26.</t>
  </si>
  <si>
    <t>KE/0201</t>
  </si>
  <si>
    <t>KE/0227</t>
  </si>
  <si>
    <t>BS/168/2025</t>
  </si>
  <si>
    <t>ABS20012025015622024</t>
  </si>
  <si>
    <t>Vízijármű biztosítás 2025.02.23.-2026.02.22</t>
  </si>
  <si>
    <t>márc.</t>
  </si>
  <si>
    <t>KE/0301</t>
  </si>
  <si>
    <t>KE/0312</t>
  </si>
  <si>
    <t>BS/174/2025</t>
  </si>
  <si>
    <t>SZ-2025/004674</t>
  </si>
  <si>
    <t>Nethely Kft.</t>
  </si>
  <si>
    <t>5GB nethely</t>
  </si>
  <si>
    <t>KE/0401</t>
  </si>
  <si>
    <t>KE/0407</t>
  </si>
  <si>
    <t>BS/310/2025</t>
  </si>
  <si>
    <t>202581600668</t>
  </si>
  <si>
    <t>KGFB 2025.05.06.-2026.05.05.</t>
  </si>
  <si>
    <t>KE/0412</t>
  </si>
  <si>
    <t>BS/379/2025</t>
  </si>
  <si>
    <t>25-10000318060</t>
  </si>
  <si>
    <t>Amatőr sportolók biztosítás 2025.05.01.-2026.05.01</t>
  </si>
  <si>
    <t>KE/0430</t>
  </si>
  <si>
    <t>BS/340/2025</t>
  </si>
  <si>
    <t>SZ-2025/007353</t>
  </si>
  <si>
    <t>Domain 2025.05.29.-2026.05.28.</t>
  </si>
  <si>
    <t>KE/0501</t>
  </si>
  <si>
    <t>KE/0521</t>
  </si>
  <si>
    <t>BS/416/2025</t>
  </si>
  <si>
    <t>AJ-20451-20250519</t>
  </si>
  <si>
    <t>EUB ZRT.</t>
  </si>
  <si>
    <t>Biztosítás személy</t>
  </si>
  <si>
    <t>BS/641/2025</t>
  </si>
  <si>
    <t>AJ-20706-20250710</t>
  </si>
  <si>
    <t>KE/0601</t>
  </si>
  <si>
    <t>KE/0603</t>
  </si>
  <si>
    <t>BS/646/2025</t>
  </si>
  <si>
    <t>ABS200120250178060</t>
  </si>
  <si>
    <t>Kiegészíti az egyszeri díj 2025.05.30.-2026.02.22</t>
  </si>
  <si>
    <t>KE/0611</t>
  </si>
  <si>
    <t>BS/645/2025</t>
  </si>
  <si>
    <t>ABS200120250178714</t>
  </si>
  <si>
    <t>Kiegészíti az egyszeri díjat</t>
  </si>
  <si>
    <t>KE/0626</t>
  </si>
  <si>
    <t>BS/644/2025</t>
  </si>
  <si>
    <t>ABS200120250186795</t>
  </si>
  <si>
    <t>Kiegészíti az egyszeri díj 2025.06.22.-2026.02.22</t>
  </si>
  <si>
    <t>KE/0701</t>
  </si>
  <si>
    <t>KE/0707</t>
  </si>
  <si>
    <t>BS/704/2025</t>
  </si>
  <si>
    <t>202583431056</t>
  </si>
  <si>
    <t>Hajó felelősség biztosítás 2025.08.01.-2026.07.31.</t>
  </si>
  <si>
    <t>KE/0801</t>
  </si>
  <si>
    <t>KE/0901</t>
  </si>
  <si>
    <t>KE/0913</t>
  </si>
  <si>
    <t>BS/813/2025</t>
  </si>
  <si>
    <t>76679132</t>
  </si>
  <si>
    <t>UNIQA Biztosító Zrt</t>
  </si>
  <si>
    <t>Vagyonbiztosítás 2025.10.01.-2026.09.30.</t>
  </si>
  <si>
    <t>okt.</t>
  </si>
  <si>
    <t>KE/1001</t>
  </si>
  <si>
    <t>KE/1101</t>
  </si>
  <si>
    <t>KE/1201</t>
  </si>
  <si>
    <t>KE/1203</t>
  </si>
  <si>
    <t>BS/1016/2025</t>
  </si>
  <si>
    <t>ABS200120250217813</t>
  </si>
  <si>
    <t>Vizijármű Kiegészítő 2025.11.21.-2026.06.22.</t>
  </si>
  <si>
    <t>KE/1208</t>
  </si>
  <si>
    <t>BS/1020/2025</t>
  </si>
  <si>
    <t>VB025-02244</t>
  </si>
  <si>
    <t>MSH - Iroda bérleti díj 2026.01.</t>
  </si>
  <si>
    <t>BS/1054/2025</t>
  </si>
  <si>
    <t>2025/0075243</t>
  </si>
  <si>
    <t>Casco RXY831 2026.01.01.-2027.01.01.</t>
  </si>
  <si>
    <t>BS/1053/2025</t>
  </si>
  <si>
    <t>2025/0075244</t>
  </si>
  <si>
    <t>Casco RXY927 2026.01.01.-2027.01.01.</t>
  </si>
  <si>
    <t>KE/1228</t>
  </si>
  <si>
    <t>KS/55/2025</t>
  </si>
  <si>
    <t>INV335434113</t>
  </si>
  <si>
    <t>Zoom Video Communications Inc.</t>
  </si>
  <si>
    <t>Zoom Workplace Pro 2025.12.28.-2026.01.27.</t>
  </si>
  <si>
    <t>KE/1230</t>
  </si>
  <si>
    <t>BS/1040/2025</t>
  </si>
  <si>
    <t>CSG/20291874/2965303/2025</t>
  </si>
  <si>
    <t>KGFB 2025.12.30.-2026.12.29.</t>
  </si>
  <si>
    <t>Összeg / Forgalom     tartozik</t>
  </si>
  <si>
    <t>Összeg / Forgalom     követel</t>
  </si>
  <si>
    <t>E.on Energiamegoldások Kft.</t>
  </si>
  <si>
    <t>KE/1231</t>
  </si>
  <si>
    <t>BS/23/2026</t>
  </si>
  <si>
    <t>842302991675</t>
  </si>
  <si>
    <t>Áramdíj 2025.12.</t>
  </si>
  <si>
    <t>Benefit Consulting Kft.</t>
  </si>
  <si>
    <t>BS/34/2026</t>
  </si>
  <si>
    <t>BNFT-2026-212</t>
  </si>
  <si>
    <t>Bérszámfejtési díj 2025.12</t>
  </si>
  <si>
    <t>KE/1130</t>
  </si>
  <si>
    <t>BS/5/2026</t>
  </si>
  <si>
    <t>254613SZC25</t>
  </si>
  <si>
    <t>Fővárosi Csatornázási Művek Zrt.</t>
  </si>
  <si>
    <t>Csatornadíj 2025.11.06.-2025.12.05.</t>
  </si>
  <si>
    <t>BS/6/2026</t>
  </si>
  <si>
    <t>254614SZC25</t>
  </si>
  <si>
    <t>BS/72/2026</t>
  </si>
  <si>
    <t>5160SZC26</t>
  </si>
  <si>
    <t>Csatornadíj 2025.12.06.-2026.01.05.</t>
  </si>
  <si>
    <t>BS/20/2026</t>
  </si>
  <si>
    <t>VB815-01649</t>
  </si>
  <si>
    <t>Edzésdíj (Tanmedence) 2025.12.</t>
  </si>
  <si>
    <t>BS/12/2026</t>
  </si>
  <si>
    <t>HP / 2026-000315</t>
  </si>
  <si>
    <t>Hajtás Pajtás Kft.</t>
  </si>
  <si>
    <t>Futárszolgálat 2025.12.</t>
  </si>
  <si>
    <t>BS/4/2026</t>
  </si>
  <si>
    <t>MH06377596</t>
  </si>
  <si>
    <t>Mohu Mol Hulladékgazdálkodási Zártkörűen Működő Rt.</t>
  </si>
  <si>
    <t>Hulladékgazdálkodási 2025.12.</t>
  </si>
  <si>
    <t>Mohu Mol Hulladékgazdálkodási Zártkörűen Működő Rt</t>
  </si>
  <si>
    <t>BS/17/2026</t>
  </si>
  <si>
    <t>100343859742</t>
  </si>
  <si>
    <t>Yettel Magyarország Zrt.</t>
  </si>
  <si>
    <t>Internet 2025.12.09.-2026.01.08.</t>
  </si>
  <si>
    <t>BS/14/2026</t>
  </si>
  <si>
    <t>CM-26-0210</t>
  </si>
  <si>
    <t>Copy and More Kft.</t>
  </si>
  <si>
    <t>BS/19/2026</t>
  </si>
  <si>
    <t>VB025-02373</t>
  </si>
  <si>
    <t>MSH - Postaköltség 2025.11.</t>
  </si>
  <si>
    <t>BS/44/2026</t>
  </si>
  <si>
    <t>VB025-02424</t>
  </si>
  <si>
    <t>MSH - Postaköltség 2025.12.</t>
  </si>
  <si>
    <t>Parkolás 2025.12.09.-2026.01.08.</t>
  </si>
  <si>
    <t>Comlab Kommunikációs Tanácsadó Kft.</t>
  </si>
  <si>
    <t>BS/22/2026</t>
  </si>
  <si>
    <t>842402939011</t>
  </si>
  <si>
    <t>RHD díj 2025.12.</t>
  </si>
  <si>
    <t>Router bérleti díj 2025.12.09-2026.01.08.</t>
  </si>
  <si>
    <t>BS/2/2024</t>
  </si>
  <si>
    <t>MOB11-00029/2024</t>
  </si>
  <si>
    <t>SPORT 2023 évkönyv</t>
  </si>
  <si>
    <t>KE/0131</t>
  </si>
  <si>
    <t>BS/48/2026</t>
  </si>
  <si>
    <t>202680523584</t>
  </si>
  <si>
    <t>Szállítmány biztosítás 2025.év</t>
  </si>
  <si>
    <t>KE/0228</t>
  </si>
  <si>
    <t>KE/0331</t>
  </si>
  <si>
    <t>KE/0531</t>
  </si>
  <si>
    <t>KE/0630</t>
  </si>
  <si>
    <t>KE/0731</t>
  </si>
  <si>
    <t>KE/0831</t>
  </si>
  <si>
    <t>KE/0930</t>
  </si>
  <si>
    <t>KE/1031</t>
  </si>
  <si>
    <t>BS/27/2026</t>
  </si>
  <si>
    <t>JAV-2026-40</t>
  </si>
  <si>
    <t>Jáva Vízfutár Kft.</t>
  </si>
  <si>
    <t>Szénsavas vízadagoló bérleti díja.2025.12.-2026.01</t>
  </si>
  <si>
    <t>Telefon 2025.12.09.-2026.01.08.</t>
  </si>
  <si>
    <t>Teljeskörű szervizdíj A/4 2025.12.</t>
  </si>
  <si>
    <t>BS/28/2026</t>
  </si>
  <si>
    <t>KS-735836S-2025/17313</t>
  </si>
  <si>
    <t>Területi bérleti díj 2025.12.</t>
  </si>
  <si>
    <t>Budapest Főváros XX. kerület Pesterzsébet Önkormán</t>
  </si>
  <si>
    <t>Tovább számlázott- terület bérleti díj 2025.12.</t>
  </si>
  <si>
    <t>Fővárosi Vízművek Zrt</t>
  </si>
  <si>
    <t>BS/41/2026</t>
  </si>
  <si>
    <t>103000675488</t>
  </si>
  <si>
    <t>Vízdíj 2025.12.06.-2026.01.05.</t>
  </si>
  <si>
    <t>BS/40/2026</t>
  </si>
  <si>
    <t>103000675489</t>
  </si>
  <si>
    <t>003/2018</t>
  </si>
  <si>
    <t>Inter SW Informatikai Bt. dupla utalás</t>
  </si>
  <si>
    <t>Készült: 2026.03.04 13:58:35</t>
  </si>
  <si>
    <t>47123 12.  havi keresetelszámolási számla</t>
  </si>
  <si>
    <t>47123 Forgalom összesen</t>
  </si>
  <si>
    <t>117/2025</t>
  </si>
  <si>
    <t>022/2024</t>
  </si>
  <si>
    <t>Mobilbox Konténer Ker Kft</t>
  </si>
  <si>
    <t>2019.nyitó</t>
  </si>
  <si>
    <t>VG/15</t>
  </si>
  <si>
    <t>3687 Forgalom összesen</t>
  </si>
  <si>
    <t>3688 Forgalom összesen</t>
  </si>
  <si>
    <t>egyezik</t>
  </si>
  <si>
    <t>Egyenleg</t>
  </si>
  <si>
    <t>Összeg / Écs. növ.</t>
  </si>
  <si>
    <t>1981</t>
  </si>
  <si>
    <t>1989</t>
  </si>
  <si>
    <t>2004</t>
  </si>
  <si>
    <t>2006</t>
  </si>
  <si>
    <t>2008</t>
  </si>
  <si>
    <t>2009</t>
  </si>
  <si>
    <t>2010</t>
  </si>
  <si>
    <t>2011</t>
  </si>
  <si>
    <t>2012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</si>
  <si>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</si>
  <si>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</si>
  <si>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</si>
  <si>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</si>
  <si>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</si>
  <si>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</si>
  <si>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</si>
  <si>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</si>
  <si>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</si>
  <si>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</si>
  <si>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</si>
  <si>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</si>
  <si>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Támogatásból écs feloldás 967210-el szemben</t>
  </si>
  <si>
    <t>Beszerzés elhatárolása:</t>
  </si>
  <si>
    <t>Tartozik</t>
  </si>
  <si>
    <t>T 967181 K 4827</t>
  </si>
  <si>
    <t>Vevő folyószámla (rendezetlen tételek)</t>
  </si>
  <si>
    <t>Könyvelési időszak: 2025. január - december</t>
  </si>
  <si>
    <t>Készült: 2026.03.13 11:33:29</t>
  </si>
  <si>
    <t>Számla kelte</t>
  </si>
  <si>
    <t>Fizetési határidő</t>
  </si>
  <si>
    <t>Biz. szám</t>
  </si>
  <si>
    <t>Számlaszám</t>
  </si>
  <si>
    <t>Forgalom tartozik</t>
  </si>
  <si>
    <t>Forgalom követel</t>
  </si>
  <si>
    <t>Egyenleg tartozik</t>
  </si>
  <si>
    <t>Egyenleg követel</t>
  </si>
  <si>
    <t>Deviza forgalom</t>
  </si>
  <si>
    <t>Dev. nem</t>
  </si>
  <si>
    <t>Árfolyam</t>
  </si>
  <si>
    <t>Acélöntő Sportkör (2810376241)</t>
  </si>
  <si>
    <t>SZ00226/2024</t>
  </si>
  <si>
    <t>Nevezési díj</t>
  </si>
  <si>
    <t>Átutalás</t>
  </si>
  <si>
    <t>V</t>
  </si>
  <si>
    <t>SZ00270/2025</t>
  </si>
  <si>
    <t>Tagdíj</t>
  </si>
  <si>
    <t>SZ00339/2025</t>
  </si>
  <si>
    <t>Acélöntő Sportkör összesen</t>
  </si>
  <si>
    <t>Alföldi Zoltán</t>
  </si>
  <si>
    <t>SZ00377/2025</t>
  </si>
  <si>
    <t>Részvételi díj</t>
  </si>
  <si>
    <t>Alföldi Zoltán összesen</t>
  </si>
  <si>
    <t>Bajai Spartacus Sport Club (3645264234)</t>
  </si>
  <si>
    <t>SZ00124/2025</t>
  </si>
  <si>
    <t>SZ00153/2025</t>
  </si>
  <si>
    <t>SZ00450/2025</t>
  </si>
  <si>
    <t>Bajai Spartacus Sport Club összesen</t>
  </si>
  <si>
    <t>Balatoni Kajak-kenu Evezős és Vitorlás SE (2115745955)</t>
  </si>
  <si>
    <t>SZ00305/2025</t>
  </si>
  <si>
    <t>SZ00316/2025</t>
  </si>
  <si>
    <t>SZ00336/2025</t>
  </si>
  <si>
    <t>SZ00366/2025</t>
  </si>
  <si>
    <t>Balatoni Kajak-kenu Evezős és Vitorlás SE összesen</t>
  </si>
  <si>
    <t>Csepel Evezős Klub Sportegyesület</t>
  </si>
  <si>
    <t xml:space="preserve">  -   -</t>
  </si>
  <si>
    <t>Vevő kiegy. SZ00248/2020 dupla utalás</t>
  </si>
  <si>
    <t>Csepel Evezős Klub Sportegyesület összesen</t>
  </si>
  <si>
    <t>Csongrádi Vízügyi Sport Egyesület (1141027594)</t>
  </si>
  <si>
    <t>SZ00127/2025</t>
  </si>
  <si>
    <t>SZ00346/2025</t>
  </si>
  <si>
    <t>SZ00453/2025</t>
  </si>
  <si>
    <t>Csongrádi Vízügyi Sport Egyesület összesen</t>
  </si>
  <si>
    <t>Danubius Nemzeti Hajós Egylet (1571946097)</t>
  </si>
  <si>
    <t>SZ00491/2025</t>
  </si>
  <si>
    <t>Továbbszámlázás</t>
  </si>
  <si>
    <t>Danubius Nemzeti Hajós Egylet összesen</t>
  </si>
  <si>
    <t>Duna Sportklub (1445350777)</t>
  </si>
  <si>
    <t>SZ00456/2025</t>
  </si>
  <si>
    <t>Duna Sportklub összesen</t>
  </si>
  <si>
    <t>Evezős Utánpótlásért Alapítvány</t>
  </si>
  <si>
    <t>SZ00459/2025</t>
  </si>
  <si>
    <t>Evezős Utánpótlásért Alapítvány összesen</t>
  </si>
  <si>
    <t>Ferencvárosi Evezős Club (1370377385)</t>
  </si>
  <si>
    <t>SZ00130/2025</t>
  </si>
  <si>
    <t>SZ00157/2025</t>
  </si>
  <si>
    <t>SZ00178/2025</t>
  </si>
  <si>
    <t>SZ00447/2025</t>
  </si>
  <si>
    <t>Hajóbiztosítás továbbszámlázása</t>
  </si>
  <si>
    <t>SZ00493/2025</t>
  </si>
  <si>
    <t>Ferencvárosi Evezős Club összesen</t>
  </si>
  <si>
    <t>Győri Atlétikai Club (2295347355)</t>
  </si>
  <si>
    <t>SZ00368/2025</t>
  </si>
  <si>
    <t>Nevezési díj (nem jelent meg a rajtnál)</t>
  </si>
  <si>
    <t>SZ00413/2025</t>
  </si>
  <si>
    <t>SZ00462/2025</t>
  </si>
  <si>
    <t>SZ00494/2025</t>
  </si>
  <si>
    <t>Győri Atlétikai Club összesen</t>
  </si>
  <si>
    <t>Hungaria Evezős Kft.</t>
  </si>
  <si>
    <t>SZ00401/2024</t>
  </si>
  <si>
    <t>létesítményhasználat</t>
  </si>
  <si>
    <t>SZ00409/2024</t>
  </si>
  <si>
    <t>Hungaria Evezős Kft. összesen</t>
  </si>
  <si>
    <t>Jysk Kereskedelmi Kft.</t>
  </si>
  <si>
    <t>SZ00089/2025</t>
  </si>
  <si>
    <t>Reklámszolgáltatás</t>
  </si>
  <si>
    <t>Jysk Kereskedelmi Kft. összesen</t>
  </si>
  <si>
    <t>Károli Gáspár Református Egyetem</t>
  </si>
  <si>
    <t>SZ00430/2025</t>
  </si>
  <si>
    <t>Károli Gáspár Református Egyetem összesen</t>
  </si>
  <si>
    <t>Külker Evezős Klub Óbuda (4147190514)</t>
  </si>
  <si>
    <t>SZ00327/2025</t>
  </si>
  <si>
    <t>SZ00438/2025</t>
  </si>
  <si>
    <t>Külker Evezős Klub Óbuda összesen</t>
  </si>
  <si>
    <t>Magyar Hajózási, Vizisport és Természetvédelmi Egyesület</t>
  </si>
  <si>
    <t>SZ00181/2024</t>
  </si>
  <si>
    <t>SZ00288/2025</t>
  </si>
  <si>
    <t>SZ00466/2025</t>
  </si>
  <si>
    <t>Magyar Hajózási, Vizisport és Természetvédelmi Egyesület összesen</t>
  </si>
  <si>
    <t>Műegyetemi Hallgatói Kft.</t>
  </si>
  <si>
    <t>SZ00503/2025</t>
  </si>
  <si>
    <t>Műegyetemi Hallgatói Kft. összesen</t>
  </si>
  <si>
    <t>N.s. Média és Vagyonkezelő Kft.</t>
  </si>
  <si>
    <t>SZ00006/2025</t>
  </si>
  <si>
    <t>reklámszolgáltatás</t>
  </si>
  <si>
    <t>N.s. Média és Vagyonkezelő Kft. összesen</t>
  </si>
  <si>
    <t>Óbudai Ganz Vízisport Egyesület</t>
  </si>
  <si>
    <t>SZ00440/2023</t>
  </si>
  <si>
    <t>Egyéb szolg.</t>
  </si>
  <si>
    <t>SZ00481/2023</t>
  </si>
  <si>
    <t>SZ00078/2024</t>
  </si>
  <si>
    <t>SZ00168/2024</t>
  </si>
  <si>
    <t>SZ00245/2024</t>
  </si>
  <si>
    <t>SZ00400/2024</t>
  </si>
  <si>
    <t>SZ00408/2024</t>
  </si>
  <si>
    <t>SZ00032/2025</t>
  </si>
  <si>
    <t>Licensz díj</t>
  </si>
  <si>
    <t>SZ00140/2025</t>
  </si>
  <si>
    <t>SZ00294/2025</t>
  </si>
  <si>
    <t>SZ00472/2025</t>
  </si>
  <si>
    <t>Óbudai Ganz Vízisport Egyesület összesen</t>
  </si>
  <si>
    <t>Pénzügyőr Sportegyesület (2160068728)</t>
  </si>
  <si>
    <t>SZ00120/2023</t>
  </si>
  <si>
    <t>SZ00421/2025</t>
  </si>
  <si>
    <t>Pénzügyőr Sportegyesület összesen</t>
  </si>
  <si>
    <t>Pető Sport Egyesület (3491033793)</t>
  </si>
  <si>
    <t>Licenszdíj - dupla utalás</t>
  </si>
  <si>
    <t>SZ00296/2025</t>
  </si>
  <si>
    <t>SZ00422/2025</t>
  </si>
  <si>
    <t>SZ00474/2025</t>
  </si>
  <si>
    <t>Pető Sport Egyesület összesen</t>
  </si>
  <si>
    <t>Reith Evezős Akadémia Sport Alapítvány</t>
  </si>
  <si>
    <t>SZ00475/2025</t>
  </si>
  <si>
    <t>Reith Evezős Akadémia Sport Alapítvány összesen</t>
  </si>
  <si>
    <t>Szegedi Vizisport Egyesület (2134935557)</t>
  </si>
  <si>
    <t>Hajdú A. nevezési díj Szegedi VE</t>
  </si>
  <si>
    <t>SZ00187/2025</t>
  </si>
  <si>
    <t>Szegedi Vizisport Egyesület összesen</t>
  </si>
  <si>
    <t>Szinga Sport Kft</t>
  </si>
  <si>
    <t>SZ00379/2025</t>
  </si>
  <si>
    <t>Szinga Sport Kft összesen</t>
  </si>
  <si>
    <t>Szolnoki Sportcentrum Nonprofit Kft. (1574339009)</t>
  </si>
  <si>
    <t>SZ00425/2025</t>
  </si>
  <si>
    <t>Szolnoki Sportcentrum Nonprofit Kft. összesen</t>
  </si>
  <si>
    <t>Tisza Evezős Egylet (522568762)</t>
  </si>
  <si>
    <t>SZ00427/2025</t>
  </si>
  <si>
    <t>Tisza Evezős Egylet összesen</t>
  </si>
  <si>
    <t>Varga Gábor</t>
  </si>
  <si>
    <t>Vevő kiegyenlítése - Sarud nevezés V.G. Sz.Zs.</t>
  </si>
  <si>
    <t>Varga Gábor összesen</t>
  </si>
  <si>
    <t>Vikingek Evezős Klub Sportegyesület</t>
  </si>
  <si>
    <t>SZ00484/2025</t>
  </si>
  <si>
    <t>Vikingek Evezős Klub Sportegyesület összesen</t>
  </si>
  <si>
    <t>Zöld Duna Kft (2221791783)</t>
  </si>
  <si>
    <t>SZ00449/2023</t>
  </si>
  <si>
    <t>Vevő kiegyenlítése</t>
  </si>
  <si>
    <t>SZ00066/2025</t>
  </si>
  <si>
    <t>Terület használat díja</t>
  </si>
  <si>
    <t>SZ00067/2025</t>
  </si>
  <si>
    <t>088/2025</t>
  </si>
  <si>
    <t>SZ00065,66,67, 800ft kevesebb</t>
  </si>
  <si>
    <t>Zöld Duna Kft összesen</t>
  </si>
  <si>
    <t>Mindösszesen</t>
  </si>
  <si>
    <t>visszautalva 2026.03.12.</t>
  </si>
  <si>
    <t>Kerekítési különbözet</t>
  </si>
  <si>
    <t>Szállító folyószámla (rendezetlen tételek)</t>
  </si>
  <si>
    <t>Készült: 2026.03.19 15:54:13</t>
  </si>
  <si>
    <t>2022 ERU23CH European Rowing</t>
  </si>
  <si>
    <t>KS/41/2022</t>
  </si>
  <si>
    <t>2022/031</t>
  </si>
  <si>
    <t>Szállás</t>
  </si>
  <si>
    <t>EUR</t>
  </si>
  <si>
    <t>D-41/2022</t>
  </si>
  <si>
    <t>Száll. kiegy.</t>
  </si>
  <si>
    <t>2022 ERU23CH European Rowing összesen</t>
  </si>
  <si>
    <t>KGFB 2025.01.08.-2025.03.31.</t>
  </si>
  <si>
    <t>1007</t>
  </si>
  <si>
    <t>Alfa Vienna Insurance Group Biztosító Zrt. összesen</t>
  </si>
  <si>
    <t>Bercsényi István György</t>
  </si>
  <si>
    <t>BS/1019/2025</t>
  </si>
  <si>
    <t>BERCS-2026-2</t>
  </si>
  <si>
    <t>Zöld terület karbantartás. xx.ker. központi evező</t>
  </si>
  <si>
    <t>3/2026</t>
  </si>
  <si>
    <t>Bercsényi István György összesen</t>
  </si>
  <si>
    <t>Budapest Evezős Egyesület (4144496574)</t>
  </si>
  <si>
    <t>078/2025</t>
  </si>
  <si>
    <t>2022,2023, évi tagdíj átadás</t>
  </si>
  <si>
    <t>BS/1017/2025</t>
  </si>
  <si>
    <t>2025-1173</t>
  </si>
  <si>
    <t>920/2025</t>
  </si>
  <si>
    <t>214/2025</t>
  </si>
  <si>
    <t>Szállító kiegyenlítése</t>
  </si>
  <si>
    <t>2024,2025 tagdíj</t>
  </si>
  <si>
    <t>BS/1071/2025</t>
  </si>
  <si>
    <t>2026-80</t>
  </si>
  <si>
    <t>Edző napidíj</t>
  </si>
  <si>
    <t>44/2026</t>
  </si>
  <si>
    <t>Budapest Evezős Egyesület összesen</t>
  </si>
  <si>
    <t>Canoe Kft.</t>
  </si>
  <si>
    <t>BS/1212/2024</t>
  </si>
  <si>
    <t>CANOE-2024-441</t>
  </si>
  <si>
    <t>Pihenőszoba 50% előleg</t>
  </si>
  <si>
    <t>Canoe Kft. összesen</t>
  </si>
  <si>
    <t>BS/1026/2025</t>
  </si>
  <si>
    <t>2026/00007</t>
  </si>
  <si>
    <t>Social media tevékenység</t>
  </si>
  <si>
    <t>10/2026</t>
  </si>
  <si>
    <t>Comlab Kommunikációs Tanácsadó Kft. összesen</t>
  </si>
  <si>
    <t>BS/1018/2025</t>
  </si>
  <si>
    <t>DNHE-2025-139</t>
  </si>
  <si>
    <t>Új Hullám Őszi Duatlon Verseny rendezése</t>
  </si>
  <si>
    <t>1/2026</t>
  </si>
  <si>
    <t>BS/1022/2025</t>
  </si>
  <si>
    <t>VVSI-2025-389</t>
  </si>
  <si>
    <t>Szolgáltatási díj</t>
  </si>
  <si>
    <t>6/2026</t>
  </si>
  <si>
    <t>F&amp;L Solution Kft.</t>
  </si>
  <si>
    <t>BS/1075/2025</t>
  </si>
  <si>
    <t>FL-2025-31</t>
  </si>
  <si>
    <t>Tengeri 2x javítás</t>
  </si>
  <si>
    <t>79/2026</t>
  </si>
  <si>
    <t>F&amp;L Solution Kft. összesen</t>
  </si>
  <si>
    <t>Federazione Italiana Canottaggio (4136290391)</t>
  </si>
  <si>
    <t>KS/56/2025</t>
  </si>
  <si>
    <t>38/2025</t>
  </si>
  <si>
    <t>63-D/2025</t>
  </si>
  <si>
    <t>Federazione Italiana Canottaggio összesen</t>
  </si>
  <si>
    <t>BS/684/2025</t>
  </si>
  <si>
    <t>NS-2025-339</t>
  </si>
  <si>
    <t>NSO.HU hirdetés</t>
  </si>
  <si>
    <t>NS-2024-417 sztornó számlája</t>
  </si>
  <si>
    <t>BS/685/2025</t>
  </si>
  <si>
    <t>NS-2025-340</t>
  </si>
  <si>
    <t>BS/1025/2025</t>
  </si>
  <si>
    <t>VB815-01558</t>
  </si>
  <si>
    <t>Edzésdíj (Tanmedence)</t>
  </si>
  <si>
    <t>9/2026</t>
  </si>
  <si>
    <t>4/2026</t>
  </si>
  <si>
    <t>Nemzeti Sportügynökség Nonprofit Zrt. összesen</t>
  </si>
  <si>
    <t>Orrlabda.hu Kft. (3433104786)</t>
  </si>
  <si>
    <t>VG/7</t>
  </si>
  <si>
    <t>SZ/11/2025</t>
  </si>
  <si>
    <t>AA2025/00029</t>
  </si>
  <si>
    <t>biztosító által utalt</t>
  </si>
  <si>
    <t>4551</t>
  </si>
  <si>
    <t>Továbbszámlázás Hajó javítás</t>
  </si>
  <si>
    <t>2-D/2025</t>
  </si>
  <si>
    <t>Orrlabda.hu Kft. összesen</t>
  </si>
  <si>
    <t>BS/1021/2025</t>
  </si>
  <si>
    <t>SZVE-2025-240</t>
  </si>
  <si>
    <t>Új Hullám (Sport XXI.) futóverseny versenyrendézé</t>
  </si>
  <si>
    <t>5/2026</t>
  </si>
  <si>
    <t>BS/968/2025</t>
  </si>
  <si>
    <t>E2025/41/0803/0094</t>
  </si>
  <si>
    <t>Törzsvásárlói kártya vásárlás</t>
  </si>
  <si>
    <t>843/2025</t>
  </si>
  <si>
    <t>Tata Tóvárosi Vizisport Egyesület (288133555)</t>
  </si>
  <si>
    <t>BS/1023/2025</t>
  </si>
  <si>
    <t>TTTVR-2025-10</t>
  </si>
  <si>
    <t>Új Hullám (SportXXI) futóverseny</t>
  </si>
  <si>
    <t>7/2026</t>
  </si>
  <si>
    <t>Tata Tóvárosi Vizisport Egyesület összesen</t>
  </si>
  <si>
    <t>Vác Városi Evezős Club (1344462299)</t>
  </si>
  <si>
    <t>BS/1024/2025</t>
  </si>
  <si>
    <t>E-VAC-2025-8</t>
  </si>
  <si>
    <t>Egyéb Sportszolgáltatás</t>
  </si>
  <si>
    <t>8/2026</t>
  </si>
  <si>
    <t>Vác Városi Evezős Club összesen</t>
  </si>
  <si>
    <t>Vodafone Magyarország Zrt (2443897451)</t>
  </si>
  <si>
    <t>BS/290/2025</t>
  </si>
  <si>
    <t>AR35040159</t>
  </si>
  <si>
    <t>Telefon 2025.03. hó</t>
  </si>
  <si>
    <t>248/2025</t>
  </si>
  <si>
    <t>Vodafone Magyarország Zrt összesen</t>
  </si>
  <si>
    <t>BS/535/2025</t>
  </si>
  <si>
    <t>100331260919</t>
  </si>
  <si>
    <t>Telefon 2025.04.08</t>
  </si>
  <si>
    <t>467/2025</t>
  </si>
  <si>
    <t>BS/534/2025</t>
  </si>
  <si>
    <t>100331260960</t>
  </si>
  <si>
    <t>Telefon 2025.04.09.-2025.05.08.</t>
  </si>
  <si>
    <t>466/2025</t>
  </si>
  <si>
    <t>BS/616/2025</t>
  </si>
  <si>
    <t>100332299861</t>
  </si>
  <si>
    <t>Router bérleti díj 2025.06.09.-2025.07.08.</t>
  </si>
  <si>
    <t>520/2025</t>
  </si>
  <si>
    <t>123/2025</t>
  </si>
  <si>
    <t>561/2025</t>
  </si>
  <si>
    <t>Yettel Magyarország Zrt. összesen</t>
  </si>
  <si>
    <t>Készült: 2026.03.20 13:10:10</t>
  </si>
  <si>
    <t>3612</t>
  </si>
  <si>
    <t>Előírt tartozások</t>
  </si>
  <si>
    <t>3891</t>
  </si>
  <si>
    <t>Pénztár és betétszámla közötti átvezetések</t>
  </si>
  <si>
    <t>3893</t>
  </si>
  <si>
    <t>Pénztárak közötti átvezetések</t>
  </si>
  <si>
    <t>3899</t>
  </si>
  <si>
    <t>Technikai átvezetési számla</t>
  </si>
  <si>
    <t>Belföldi devizás szállítók</t>
  </si>
  <si>
    <t>Magánszemélytől levont SZJA előírás (950)</t>
  </si>
  <si>
    <t>Levont EKHO előírás</t>
  </si>
  <si>
    <t>46312</t>
  </si>
  <si>
    <t>APEH bírság, késedelmi pótlék</t>
  </si>
  <si>
    <t>46314</t>
  </si>
  <si>
    <t>Közteher egysz. fogl. előírás</t>
  </si>
  <si>
    <t>46316</t>
  </si>
  <si>
    <t>Szociális hozzájárulási adó előírás</t>
  </si>
  <si>
    <t>46412</t>
  </si>
  <si>
    <t>NAV késedelmi pótlék befizetése</t>
  </si>
  <si>
    <t>4661</t>
  </si>
  <si>
    <t>Szállítói és egyéb beszerzések előzetesen felszámított áfa</t>
  </si>
  <si>
    <t>4663</t>
  </si>
  <si>
    <t>Közösségen belüli termékbeszerzés után levonható áfa</t>
  </si>
  <si>
    <t>4664</t>
  </si>
  <si>
    <t>EU szolgáltatás igénybevétel után levonható áfa</t>
  </si>
  <si>
    <t>4671</t>
  </si>
  <si>
    <t>Fizetendő áfa</t>
  </si>
  <si>
    <t>4673</t>
  </si>
  <si>
    <t>Közösségen belüli termékbeszerzés után fizetendő áfa</t>
  </si>
  <si>
    <t>4674</t>
  </si>
  <si>
    <t>EU szolgáltatás igénybevétel után fizetendő áfa</t>
  </si>
  <si>
    <t>47112</t>
  </si>
  <si>
    <t>01. havi keresetelszámolási számla</t>
  </si>
  <si>
    <t>47113</t>
  </si>
  <si>
    <t>02.  havi keresetelszámolási számla</t>
  </si>
  <si>
    <t>47114</t>
  </si>
  <si>
    <t>03.  havi keresetelszámolási számla</t>
  </si>
  <si>
    <t>47115</t>
  </si>
  <si>
    <t>04.  havi keresetelszámolási számla</t>
  </si>
  <si>
    <t>47116</t>
  </si>
  <si>
    <t>05.  havi keresetelszámolási számla</t>
  </si>
  <si>
    <t>47117</t>
  </si>
  <si>
    <t>06.  havi keresetelszámolási számla</t>
  </si>
  <si>
    <t>47118</t>
  </si>
  <si>
    <t>07.  havi keresetelszámolási számla</t>
  </si>
  <si>
    <t>47119</t>
  </si>
  <si>
    <t>08.  havi keresetelszámolási számla</t>
  </si>
  <si>
    <t>47120</t>
  </si>
  <si>
    <t>09.  havi keresetelszámolási számla</t>
  </si>
  <si>
    <t>47121</t>
  </si>
  <si>
    <t>10.  havi keresetelszámolási számla</t>
  </si>
  <si>
    <t>47122</t>
  </si>
  <si>
    <t>11.  havi keresetelszámolási számla</t>
  </si>
  <si>
    <t>12.  havi keresetelszámolási számla</t>
  </si>
  <si>
    <t>Biztosítottaktól levont TB járulék</t>
  </si>
  <si>
    <t>Befolyt, elszámolt bevételből TE vásárlás 2020</t>
  </si>
  <si>
    <t>Befolyt elszámolt sportszakma + NEP</t>
  </si>
  <si>
    <t>4814</t>
  </si>
  <si>
    <t>NSMI-SPORTSZAKMA/99-4/2025</t>
  </si>
  <si>
    <t>Befolyt elszámolt bevételből TE vásárlás 2016</t>
  </si>
  <si>
    <t>4816</t>
  </si>
  <si>
    <t>NSMI-SPORTSZAKMA/533-4/2025</t>
  </si>
  <si>
    <t>4817</t>
  </si>
  <si>
    <t>Befolyt elszámolt bev. AOFK_T/0566/2025</t>
  </si>
  <si>
    <t>Befolyt elszámolt bevételből TE vásárlás 2023</t>
  </si>
  <si>
    <t>48191</t>
  </si>
  <si>
    <t>Magyar Paralimpiai Bizottság - MPB/8746-3/3/2025-TMS2025</t>
  </si>
  <si>
    <t>Befolyt, elszámolt bev. PARA sportszakma/446-5/2024</t>
  </si>
  <si>
    <t>Befolyt elszámolt bev. 2024 Héraklész támogatás</t>
  </si>
  <si>
    <t>Befolyt, elszámolt bev. élménysport AOFK_T/0431/2024</t>
  </si>
  <si>
    <t>Befolyt, elszámolt bev. árvízkárok 10698-4/2024</t>
  </si>
  <si>
    <t>48196</t>
  </si>
  <si>
    <t>NSMI-Sportszakma/649-4/2025 NVP, NEP 2026</t>
  </si>
  <si>
    <t>48197</t>
  </si>
  <si>
    <t>NSMI-SPORTSZAKMA/278-4/2025</t>
  </si>
  <si>
    <t>Sportszakma / HM befolyt támogatások időbeli elhatárolása</t>
  </si>
  <si>
    <t>48199</t>
  </si>
  <si>
    <t>Éld Plussz Támogatás - AOFK0513/2025</t>
  </si>
  <si>
    <t>Befolyt, elsz. bevételből TE beszerzés 2024</t>
  </si>
  <si>
    <t>Befolyt, elsz. bevételből TE vásárlás 2021</t>
  </si>
  <si>
    <t>Befolyt, elsz. bevételből TE vásárlás 2022</t>
  </si>
  <si>
    <t>4827</t>
  </si>
  <si>
    <t>Befolyt, elsz. bevételből TE vásárlás 2025</t>
  </si>
  <si>
    <t>493</t>
  </si>
  <si>
    <t>Adózott eredmény elszámolása</t>
  </si>
  <si>
    <t>5112</t>
  </si>
  <si>
    <t>Éven belül elhasználódó sporteszköz</t>
  </si>
  <si>
    <t>5114</t>
  </si>
  <si>
    <t>Szereléshez, karbantartáshoz használt anyagok</t>
  </si>
  <si>
    <t>5115</t>
  </si>
  <si>
    <t>Sportruházat</t>
  </si>
  <si>
    <t>5116</t>
  </si>
  <si>
    <t>Takarító, tisztítószerek</t>
  </si>
  <si>
    <t>5119</t>
  </si>
  <si>
    <t>Üzemanyagköltség</t>
  </si>
  <si>
    <t>511</t>
  </si>
  <si>
    <t>Vásárolt anyagok költségei</t>
  </si>
  <si>
    <t>5122</t>
  </si>
  <si>
    <t>Irodaszer, nyomtatvány</t>
  </si>
  <si>
    <t>5123</t>
  </si>
  <si>
    <t>Táplálékkiegészítők, regeneráló zselék</t>
  </si>
  <si>
    <t>512</t>
  </si>
  <si>
    <t>Egy éven belül elhasználódó anyagi eszközök költségei</t>
  </si>
  <si>
    <t>5131</t>
  </si>
  <si>
    <t>Érmek -Serlegek, dijjak , zászlók stb.</t>
  </si>
  <si>
    <t>5139</t>
  </si>
  <si>
    <t>Járművek anyagktg.</t>
  </si>
  <si>
    <t>513</t>
  </si>
  <si>
    <t>Egyéb anyagköltség</t>
  </si>
  <si>
    <t>519</t>
  </si>
  <si>
    <t>Egyéb anyag</t>
  </si>
  <si>
    <t>51</t>
  </si>
  <si>
    <t>ANYAGKÖLTSÉG</t>
  </si>
  <si>
    <t>5214</t>
  </si>
  <si>
    <t>Személyszállítás</t>
  </si>
  <si>
    <t>5215</t>
  </si>
  <si>
    <t>Szállítás-rakodás, raktározás költségei</t>
  </si>
  <si>
    <t>521</t>
  </si>
  <si>
    <t>5222</t>
  </si>
  <si>
    <t>Ingatlan fenntartási ktg, közös ktg</t>
  </si>
  <si>
    <t>Ingatlan bérleti díj</t>
  </si>
  <si>
    <t>5226</t>
  </si>
  <si>
    <t>Létesítményhasználat, terem bérleti díj</t>
  </si>
  <si>
    <t>5227</t>
  </si>
  <si>
    <t>Sporteszközök bérleti díja</t>
  </si>
  <si>
    <t>Egyéb bérleti díjak</t>
  </si>
  <si>
    <t>522</t>
  </si>
  <si>
    <t>Bérleti díjak</t>
  </si>
  <si>
    <t>5231</t>
  </si>
  <si>
    <t>Javítás költségei</t>
  </si>
  <si>
    <t>5233</t>
  </si>
  <si>
    <t>Gépjármű karbantartás</t>
  </si>
  <si>
    <t>Egyéb karbantartás</t>
  </si>
  <si>
    <t>Számítástechnikai szolgáltatás és terméktámogatás</t>
  </si>
  <si>
    <t>Áram díj</t>
  </si>
  <si>
    <t>Víz- és csatornadíj</t>
  </si>
  <si>
    <t>5239</t>
  </si>
  <si>
    <t>Gázdíj</t>
  </si>
  <si>
    <t>523</t>
  </si>
  <si>
    <t>Karbantartási költségek</t>
  </si>
  <si>
    <t>Reklám, PR, hirdetési ktg., filmgyártás</t>
  </si>
  <si>
    <t>Hulladékgazdálkodás</t>
  </si>
  <si>
    <t>524</t>
  </si>
  <si>
    <t>Hírdetés, reklám, propaganda költségek</t>
  </si>
  <si>
    <t>525</t>
  </si>
  <si>
    <t>Oktatás és továbbképzés költségei</t>
  </si>
  <si>
    <t>5261</t>
  </si>
  <si>
    <t>Belföldi utazási költségek</t>
  </si>
  <si>
    <t>5262</t>
  </si>
  <si>
    <t>Külföldi utazási költségek</t>
  </si>
  <si>
    <t>526</t>
  </si>
  <si>
    <t>Utazási és kiküldetési költségek (napidíj nélkül)</t>
  </si>
  <si>
    <t>Könyvviteli  és könyvvizsgálati szolgáltatások költségei</t>
  </si>
  <si>
    <t>528</t>
  </si>
  <si>
    <t>Ügyvédi ktg- közjegyzői dij</t>
  </si>
  <si>
    <t>Posta- és futárköltség</t>
  </si>
  <si>
    <t>5292</t>
  </si>
  <si>
    <t>Nyomdai, nyomtatási, szerkesztési és kapcs. előkészítési munkák</t>
  </si>
  <si>
    <t>5293</t>
  </si>
  <si>
    <t>Távfelügyeleti díj</t>
  </si>
  <si>
    <t>Telefon, internet és tv szolgáltatás</t>
  </si>
  <si>
    <t>5296</t>
  </si>
  <si>
    <t>Egészségügyi szolgáltatás, vízimentés</t>
  </si>
  <si>
    <t>5298</t>
  </si>
  <si>
    <t>Érdekképviseleti, kamarai, egyéb tagdíj</t>
  </si>
  <si>
    <t>Autópályadíj, parkolás</t>
  </si>
  <si>
    <t>52995</t>
  </si>
  <si>
    <t>Tanácsadási díjak</t>
  </si>
  <si>
    <t>52996</t>
  </si>
  <si>
    <t>Belföldi verseny ktg (regisztráció, stb)</t>
  </si>
  <si>
    <t>52997</t>
  </si>
  <si>
    <t>Külföldi versenyek költségei</t>
  </si>
  <si>
    <t>52998</t>
  </si>
  <si>
    <t>Egyéb Költségek</t>
  </si>
  <si>
    <t>52999</t>
  </si>
  <si>
    <t>Egyéb ig. szolg</t>
  </si>
  <si>
    <t>529</t>
  </si>
  <si>
    <t>Egyéb igénybe vett szolgáltatások költségei</t>
  </si>
  <si>
    <t>52</t>
  </si>
  <si>
    <t>IGÉNYBEVETT SZOLGÁLTATÁSOK KÖLTSÉGEI</t>
  </si>
  <si>
    <t>531</t>
  </si>
  <si>
    <t>Hatósági igazgatási, szolgáltatási díjak, illetékek</t>
  </si>
  <si>
    <t>5321</t>
  </si>
  <si>
    <t>Bankköltség</t>
  </si>
  <si>
    <t>5325</t>
  </si>
  <si>
    <t>MATT tagdíj</t>
  </si>
  <si>
    <t>532</t>
  </si>
  <si>
    <t>Pénzügyi, befektetési szolgáltatási díjak</t>
  </si>
  <si>
    <t>Vagyonbiztosítás</t>
  </si>
  <si>
    <t>KGFB, CASCO</t>
  </si>
  <si>
    <t>Szállítmány biztosítás</t>
  </si>
  <si>
    <t>Személy biztosítás</t>
  </si>
  <si>
    <t>Felelősség biztosítás</t>
  </si>
  <si>
    <t>Egyéb biztosítás</t>
  </si>
  <si>
    <t>533</t>
  </si>
  <si>
    <t>Biztosítási díj</t>
  </si>
  <si>
    <t>53</t>
  </si>
  <si>
    <t>EGYÉB SZOLGÁLTATÁSOK KÖLTSÉGEI</t>
  </si>
  <si>
    <t>Bérköltség</t>
  </si>
  <si>
    <t>542</t>
  </si>
  <si>
    <t>Egyszerűsített foglalkozás, alkalmi bér</t>
  </si>
  <si>
    <t>54</t>
  </si>
  <si>
    <t>BÉRKÖLTSÉG</t>
  </si>
  <si>
    <t>5513</t>
  </si>
  <si>
    <t>Utazási költségtérítés</t>
  </si>
  <si>
    <t>5519</t>
  </si>
  <si>
    <t>Egyéb személyi jellegű kifiz/ jóléti ktg</t>
  </si>
  <si>
    <t>551</t>
  </si>
  <si>
    <t>Munkavállalóknak, tagoknak fizetett személyi jellegű kifizetések</t>
  </si>
  <si>
    <t>5591</t>
  </si>
  <si>
    <t>Reprezentációs ktg</t>
  </si>
  <si>
    <t>5595</t>
  </si>
  <si>
    <t>Edzőtábori  és sport rendezvényi étel- ital fogyasztás</t>
  </si>
  <si>
    <t>559</t>
  </si>
  <si>
    <t>Egyéb személyi jellegű kifizetések</t>
  </si>
  <si>
    <t>55</t>
  </si>
  <si>
    <t>SZEMÉLYI JELLEGŰ RÁFORDÍTÁSOK</t>
  </si>
  <si>
    <t>563</t>
  </si>
  <si>
    <t>Tételes közteher</t>
  </si>
  <si>
    <t>566</t>
  </si>
  <si>
    <t>Szociális hozzájárulási adó</t>
  </si>
  <si>
    <t>56</t>
  </si>
  <si>
    <t>BÉRJÁRULÉKOK</t>
  </si>
  <si>
    <t>571</t>
  </si>
  <si>
    <t>Terv szerinti értékcsökkenési leírás</t>
  </si>
  <si>
    <t>572</t>
  </si>
  <si>
    <t>Használatbavételkor egy összegben elszámolt értékcsökkenési leírás</t>
  </si>
  <si>
    <t>57</t>
  </si>
  <si>
    <t>ÉRTÉKCSÖKKENÉSI LEÍRÁS</t>
  </si>
  <si>
    <t>5</t>
  </si>
  <si>
    <t>8152</t>
  </si>
  <si>
    <t>Továbbszámlázott javítási költség</t>
  </si>
  <si>
    <t>8154</t>
  </si>
  <si>
    <t>Továbbszámlázott repülőjegy, szállás, személyszáll.</t>
  </si>
  <si>
    <t>Továbbszámlázott tanmedence- létesítményhasználati dij</t>
  </si>
  <si>
    <t>Továbbszámlázott bérleti díj</t>
  </si>
  <si>
    <t>8159</t>
  </si>
  <si>
    <t>Továbbszámlázott - egyéb ktg</t>
  </si>
  <si>
    <t>81</t>
  </si>
  <si>
    <t>ANYAGJELLEGŰ RÁFORDÍTÁSOK</t>
  </si>
  <si>
    <t>8632</t>
  </si>
  <si>
    <t>Bírságok, kötbérek, fekbérek, késedelmi kamatok, kártérítések</t>
  </si>
  <si>
    <t>8634</t>
  </si>
  <si>
    <t>Támogatás 473-6/2023  kamatfizetése</t>
  </si>
  <si>
    <t>8635</t>
  </si>
  <si>
    <t>BMSK támogatás vissza</t>
  </si>
  <si>
    <t>8636</t>
  </si>
  <si>
    <t>Támogatás visszautalás IX/5021-3/2021</t>
  </si>
  <si>
    <t>8637</t>
  </si>
  <si>
    <t>Támogatás visszautalás IX/232-3/21</t>
  </si>
  <si>
    <t>8638</t>
  </si>
  <si>
    <t>Támogatás visszautalás Sportszakma/499-7/2024</t>
  </si>
  <si>
    <t>8639</t>
  </si>
  <si>
    <t>Támogatás visszautalás EMMI IX/164-3/22</t>
  </si>
  <si>
    <t>8677</t>
  </si>
  <si>
    <t>Műhelytámogatás 70%</t>
  </si>
  <si>
    <t>8678</t>
  </si>
  <si>
    <t>Árvízi támogatás</t>
  </si>
  <si>
    <t>8692</t>
  </si>
  <si>
    <t>Hiányzó, megsemmisült, állományból kivezetett immateriális javak, tárgyi eszközök könyv szerinti értéke</t>
  </si>
  <si>
    <t>8695</t>
  </si>
  <si>
    <t>Egyéb adóalapot növelő költségek</t>
  </si>
  <si>
    <t>8696</t>
  </si>
  <si>
    <t>8699</t>
  </si>
  <si>
    <t>Egyéb ráfordítás</t>
  </si>
  <si>
    <t>86</t>
  </si>
  <si>
    <t>EGYÉB RÁFORDÍTÁSOK</t>
  </si>
  <si>
    <t>8761</t>
  </si>
  <si>
    <t>Deviza- és valutakészletek forintra átváltásának árfolyamvesztesége</t>
  </si>
  <si>
    <t>8762</t>
  </si>
  <si>
    <t>Külföldi pénzértékre szóló eszközök és kötelezettségek pénzügyileg rendezett árfolyamvesztesége</t>
  </si>
  <si>
    <t>87</t>
  </si>
  <si>
    <t>PÉNZÜGYI MŰVELETEK RÁFORDÍTÁSAI</t>
  </si>
  <si>
    <t>8</t>
  </si>
  <si>
    <t>9121</t>
  </si>
  <si>
    <t>Nevezési, részvételi díjak</t>
  </si>
  <si>
    <t>9122</t>
  </si>
  <si>
    <t>Bérleti díj árbevétel</t>
  </si>
  <si>
    <t>9123</t>
  </si>
  <si>
    <t>Egyéb sportszolgáltatás</t>
  </si>
  <si>
    <t>9131</t>
  </si>
  <si>
    <t>9136</t>
  </si>
  <si>
    <t>Verseny lebonyolítás</t>
  </si>
  <si>
    <t>9137</t>
  </si>
  <si>
    <t>Szponzorációs szerződésből származó bevétel</t>
  </si>
  <si>
    <t>9151</t>
  </si>
  <si>
    <t>Továbbsz.hajóbiztosítási díj bevétele</t>
  </si>
  <si>
    <t>9152</t>
  </si>
  <si>
    <t>Továbbsz. terület használati díj</t>
  </si>
  <si>
    <t>9153</t>
  </si>
  <si>
    <t>Egyéb továbbszámlázott szolg.</t>
  </si>
  <si>
    <t>9155</t>
  </si>
  <si>
    <t>Továbbszámlázott részvételi díj</t>
  </si>
  <si>
    <t>9181</t>
  </si>
  <si>
    <t>Evezős ruha, sportruházat</t>
  </si>
  <si>
    <t>91</t>
  </si>
  <si>
    <t>BELFÖLDI ÉRTÉKESÍTÉS ÁRBEVÉTELE</t>
  </si>
  <si>
    <t>925</t>
  </si>
  <si>
    <t>Reklám szolgáltatás</t>
  </si>
  <si>
    <t>92</t>
  </si>
  <si>
    <t>9311</t>
  </si>
  <si>
    <t>Hajó szállítás</t>
  </si>
  <si>
    <t>93</t>
  </si>
  <si>
    <t>9631</t>
  </si>
  <si>
    <t>Káreseményekkel kapcsolatos bevételek</t>
  </si>
  <si>
    <t>9632</t>
  </si>
  <si>
    <t>Kapott bírságok, kötbérek, fekbérek, késedelmi kamatok, kártérítések</t>
  </si>
  <si>
    <t>9634</t>
  </si>
  <si>
    <t>Költségek, ráfordítások ellentételezésére kapott támogatás, juttatás</t>
  </si>
  <si>
    <t>96713</t>
  </si>
  <si>
    <t>Támogatás - EMMI / S80102-00100</t>
  </si>
  <si>
    <t>967181</t>
  </si>
  <si>
    <t>Támogatás - 2025. évi sportszakmai + NEP</t>
  </si>
  <si>
    <t>967182</t>
  </si>
  <si>
    <t>NSMI-Sportszakma/278-4/2025</t>
  </si>
  <si>
    <t>967183</t>
  </si>
  <si>
    <t>Támogatás - Sportszakma élménysport AOFK_T/0431/2024</t>
  </si>
  <si>
    <t>967184</t>
  </si>
  <si>
    <t>Támogatás árvízkárok - 10698/24/24</t>
  </si>
  <si>
    <t>967185</t>
  </si>
  <si>
    <t>Héraklész Támogatás</t>
  </si>
  <si>
    <t>967191</t>
  </si>
  <si>
    <t>967210</t>
  </si>
  <si>
    <t>Fejlesztési Minisztérium 004/156/2016</t>
  </si>
  <si>
    <t>967211</t>
  </si>
  <si>
    <t>Támogatás AOFK_T/0566/2025 S80805-00405</t>
  </si>
  <si>
    <t>967212</t>
  </si>
  <si>
    <t>Hozzájárulások</t>
  </si>
  <si>
    <t>967216</t>
  </si>
  <si>
    <t>967217</t>
  </si>
  <si>
    <t>9674</t>
  </si>
  <si>
    <t>MASPED Első Magyar Szállító támogatás</t>
  </si>
  <si>
    <t>9675</t>
  </si>
  <si>
    <t>SZJA 1% bevétele</t>
  </si>
  <si>
    <t>9679</t>
  </si>
  <si>
    <t>Fogyatékosok Sportjával kapcsolatos szakmai feladatok ellátásának támogatása</t>
  </si>
  <si>
    <t>9696</t>
  </si>
  <si>
    <t>9697</t>
  </si>
  <si>
    <t>Egyéb bevétel</t>
  </si>
  <si>
    <t>96</t>
  </si>
  <si>
    <t>EGYÉB BEVÉTELEK</t>
  </si>
  <si>
    <t>9748</t>
  </si>
  <si>
    <t>Bankkamat</t>
  </si>
  <si>
    <t>9762</t>
  </si>
  <si>
    <t>Külföldi pénzértékre szóló eszközök és kötelezettségek pénzügyileg rendezett árfolyamnyeresége</t>
  </si>
  <si>
    <t>97</t>
  </si>
  <si>
    <t>PÉNZÜGYI MŰVELETEK BEVÉTELEI</t>
  </si>
  <si>
    <t>9</t>
  </si>
  <si>
    <t>Mérleg (egyszerűsített éves)</t>
  </si>
  <si>
    <t>Készült: 2026.03.20 13:13:41</t>
  </si>
  <si>
    <t>Sor szám</t>
  </si>
  <si>
    <t>Mérlegsor</t>
  </si>
  <si>
    <t>Követel</t>
  </si>
  <si>
    <t>Összeg</t>
  </si>
  <si>
    <t>A.</t>
  </si>
  <si>
    <t>Befektetett eszközök</t>
  </si>
  <si>
    <t>I.</t>
  </si>
  <si>
    <t xml:space="preserve">  IMMATERIÁLIS JAVAK</t>
  </si>
  <si>
    <t xml:space="preserve">          1141              Szofverek</t>
  </si>
  <si>
    <t xml:space="preserve">          1149              Szoftverek terv szerinti écs</t>
  </si>
  <si>
    <t>II.</t>
  </si>
  <si>
    <t xml:space="preserve">  TÁRGYI ESZKÖZÖK</t>
  </si>
  <si>
    <t xml:space="preserve">          1221              Népszigeti evezős telep</t>
  </si>
  <si>
    <t xml:space="preserve">          1222              Erzsébet telep</t>
  </si>
  <si>
    <t xml:space="preserve">          1229              Telepek terv szerinti écs</t>
  </si>
  <si>
    <t xml:space="preserve">          1241              Csongrádi Vízügyi  Sport E LF</t>
  </si>
  <si>
    <t xml:space="preserve">          1242              Budapest evezős Egyesület</t>
  </si>
  <si>
    <t xml:space="preserve">          1243              Csepeli Evezős Klub  létesítmény fejlesztés</t>
  </si>
  <si>
    <t xml:space="preserve">          1244              Szolnoki Projekt</t>
  </si>
  <si>
    <t xml:space="preserve">          1245              Tata_ Tóváros vízisport E. evezős  korszerűsítés</t>
  </si>
  <si>
    <t xml:space="preserve">          1246              Külker Evezős Klub Óbudai lét. fejl</t>
  </si>
  <si>
    <t xml:space="preserve">          1247              Pro Rekreatione építőipari szolg</t>
  </si>
  <si>
    <t xml:space="preserve">          1248              Ganz vill.Ev. Klub Stég</t>
  </si>
  <si>
    <t xml:space="preserve">          1249              Vizisport Ingatlan</t>
  </si>
  <si>
    <t xml:space="preserve">          129                Ingatlanok terv szerinti értékcsökkenése</t>
  </si>
  <si>
    <t xml:space="preserve">          131                Termelő gépek, berendezések, szerszámok, gyártóeszközök</t>
  </si>
  <si>
    <t xml:space="preserve">          139                Műszaki berendezések, gépek, járművek terv szerinti értékcsökkenése</t>
  </si>
  <si>
    <t xml:space="preserve">          142                Egyéb járművek</t>
  </si>
  <si>
    <t xml:space="preserve">          1431              Irodai berendezések, felszerelések</t>
  </si>
  <si>
    <t xml:space="preserve">          1432              Számítástechnikai eszközök</t>
  </si>
  <si>
    <t xml:space="preserve">          144                Üzemkörön kívüli berendezések, felszerelések, járművek</t>
  </si>
  <si>
    <t xml:space="preserve">          1451              Evezős hajók, gépek, lapátok</t>
  </si>
  <si>
    <t xml:space="preserve">          1452              Egyéb sporteszközök</t>
  </si>
  <si>
    <t xml:space="preserve">          1453              Egyéb felszerelések</t>
  </si>
  <si>
    <t xml:space="preserve">          1461              Kisértékű tárgyi eszközök</t>
  </si>
  <si>
    <t xml:space="preserve">          1491              Irodai berendezések, felszerelések  terv.sz. écs</t>
  </si>
  <si>
    <t xml:space="preserve">          1492              Gépjárművek, utánfutók terv sz. écs</t>
  </si>
  <si>
    <t xml:space="preserve">          1493              Számítástechnikai eszközök terv sz. écs</t>
  </si>
  <si>
    <t xml:space="preserve">          1494              Egyéb felszerelések  értékcsökkenése</t>
  </si>
  <si>
    <t xml:space="preserve">          1495              Evezős hajók, gépek lapátok terv szerinti écs</t>
  </si>
  <si>
    <t xml:space="preserve">          1496              Egyéb sporteszközök terv szerinti écs</t>
  </si>
  <si>
    <t xml:space="preserve">          1497              Kisértékű tárgyi eszközök écs</t>
  </si>
  <si>
    <t xml:space="preserve">          161                Befejezetlen beruházások</t>
  </si>
  <si>
    <t xml:space="preserve">          162                Felújítások (befejezetlen) -Vizisport utcai ingatlan</t>
  </si>
  <si>
    <t>III.</t>
  </si>
  <si>
    <t xml:space="preserve">  BEFEKTETETT PÉNZÜGYI ESZKÖZÖK</t>
  </si>
  <si>
    <t xml:space="preserve">          171                Tartós részesedés kapcsolt vállalkozásban</t>
  </si>
  <si>
    <t>IV.</t>
  </si>
  <si>
    <t xml:space="preserve">  HALASZTOTT ADÓKÖVETELÉS</t>
  </si>
  <si>
    <t>B.</t>
  </si>
  <si>
    <t>Forgóeszközök</t>
  </si>
  <si>
    <t xml:space="preserve">  KÉSZLETEK</t>
  </si>
  <si>
    <t xml:space="preserve">  KÖVETELÉSEK</t>
  </si>
  <si>
    <t xml:space="preserve">          3111              Vevőkövetelések forintban</t>
  </si>
  <si>
    <t xml:space="preserve">          356                Adott előleg</t>
  </si>
  <si>
    <t xml:space="preserve">          3685              Neptun rövid lejáratú kölcsön</t>
  </si>
  <si>
    <t xml:space="preserve">          3687              Óvadék</t>
  </si>
  <si>
    <t xml:space="preserve">          3688              Dupla utalás</t>
  </si>
  <si>
    <t xml:space="preserve">          4541              Belföldi szállítók</t>
  </si>
  <si>
    <t xml:space="preserve">          46414            Közteher egysz. fogl. befizetése</t>
  </si>
  <si>
    <t xml:space="preserve">  ÉRTÉKPAPÍROK</t>
  </si>
  <si>
    <t xml:space="preserve">  PÉNZESZKÖZÖK</t>
  </si>
  <si>
    <t xml:space="preserve">          3811              Pénztár-számla</t>
  </si>
  <si>
    <t xml:space="preserve">          3821              Valutapénztár-számla EUR</t>
  </si>
  <si>
    <t xml:space="preserve">          3823              Valutapénztár USD</t>
  </si>
  <si>
    <t xml:space="preserve">          3824              Valutapénztár CHF</t>
  </si>
  <si>
    <t xml:space="preserve">          3841              Otp számla 22225373</t>
  </si>
  <si>
    <t xml:space="preserve">          3842              Elszámolási betét szla OTP 20606392</t>
  </si>
  <si>
    <t xml:space="preserve">          3844              Elszámolási betét szla OTP EUR -00435880</t>
  </si>
  <si>
    <t xml:space="preserve">          3845              Gránit Fejlesztési szla 10353127</t>
  </si>
  <si>
    <t>C.</t>
  </si>
  <si>
    <t>Aktív időbeli elhatárolások</t>
  </si>
  <si>
    <t xml:space="preserve">          3923              Költségek, egyéb fizetett kamatok, egyéb ráfordítások elhatárolása</t>
  </si>
  <si>
    <t>ESZKÖZÖK  ÖSSZESEN</t>
  </si>
  <si>
    <t>D.</t>
  </si>
  <si>
    <t>Saját tőke</t>
  </si>
  <si>
    <t xml:space="preserve">  JEGYZETT TŐKE</t>
  </si>
  <si>
    <t xml:space="preserve">  JEGYZETT, DE MÉG BE NEM FIZETETT TŐKE (-)</t>
  </si>
  <si>
    <t xml:space="preserve">  TŐKETARTALÉK</t>
  </si>
  <si>
    <t xml:space="preserve">  EREDMÉNYTARTALÉK</t>
  </si>
  <si>
    <t xml:space="preserve">          413                Eredménytartalék</t>
  </si>
  <si>
    <t>V.</t>
  </si>
  <si>
    <t xml:space="preserve">  LEKÖTÖTT TARTALÉK</t>
  </si>
  <si>
    <t>VI.</t>
  </si>
  <si>
    <t xml:space="preserve">  ÉRTÉKELÉSI TARTALÉK</t>
  </si>
  <si>
    <t>VII.</t>
  </si>
  <si>
    <t xml:space="preserve">  ADÓZOTT EREDMÉNY</t>
  </si>
  <si>
    <t xml:space="preserve">          419                Adózott eredmény</t>
  </si>
  <si>
    <t>E.</t>
  </si>
  <si>
    <t>Céltartalékok</t>
  </si>
  <si>
    <t>F.</t>
  </si>
  <si>
    <t>Kötelezettségek</t>
  </si>
  <si>
    <t xml:space="preserve">  HÁTRASOROLT KÖTELEZETTSÉGEK</t>
  </si>
  <si>
    <t xml:space="preserve">  HOSSZÚ LEJÁRATÚ KÖTELEZETTSÉGEK</t>
  </si>
  <si>
    <t xml:space="preserve">  RÖVID LEJÁRATÚ KÖTELEZETTSÉGEK</t>
  </si>
  <si>
    <t xml:space="preserve">          4542              Külföldi szállítók</t>
  </si>
  <si>
    <t xml:space="preserve">          4551              Belföldi devizás szállítók</t>
  </si>
  <si>
    <t>Összevont számlaszámok</t>
  </si>
  <si>
    <t xml:space="preserve">          46403            SZJA (950) msz-től levont 290 pénzügyi teljesítés</t>
  </si>
  <si>
    <t xml:space="preserve">          46406            Levont EKHO pénzügyi teljesítése</t>
  </si>
  <si>
    <t xml:space="preserve">          46313            APEH önellenőrzési pótlék</t>
  </si>
  <si>
    <t xml:space="preserve">          46416            Szociális hozzájárulás adó befizetése</t>
  </si>
  <si>
    <t xml:space="preserve">          46404            Kifizetői szja 103 teljesítése</t>
  </si>
  <si>
    <t xml:space="preserve">          4682              Tárgyévi áfa pü elszámolása</t>
  </si>
  <si>
    <t xml:space="preserve">          47123            12.  havi keresetelszámolási számla</t>
  </si>
  <si>
    <t xml:space="preserve">          4744              Biztosítottaktól levont TB járulék pü-i rendezése</t>
  </si>
  <si>
    <t>G.</t>
  </si>
  <si>
    <t>Passzív időbeli elhatárolások</t>
  </si>
  <si>
    <t xml:space="preserve">          4811              Befolyt, elszámolt bevételből TE vásárlás 2020</t>
  </si>
  <si>
    <t xml:space="preserve">          4812              Befolyt, elsz bevételből TE vásárlás 2014</t>
  </si>
  <si>
    <t xml:space="preserve">          4814              NSMI-SPORTSZAKMA/99-4/2025</t>
  </si>
  <si>
    <t xml:space="preserve">          4815              Befolyt elszámolt bevételből TE vásárlás 2016</t>
  </si>
  <si>
    <t xml:space="preserve">          4816              NSMI-SPORTSZAKMA/533-4/2025</t>
  </si>
  <si>
    <t xml:space="preserve">          4817              Befolyt elszámolt bev. AOFK_T/0566/2025</t>
  </si>
  <si>
    <t xml:space="preserve">          4818              Befolyt elszámolt bevételből TE vásárlás 2023</t>
  </si>
  <si>
    <t xml:space="preserve">          48191            Magyar Paralimpiai Bizottság - MPB/8746-3/3/2025-TMS2025</t>
  </si>
  <si>
    <t xml:space="preserve">          48196            NSMI-Sportszakma/649-4/2025 NVP, NEP 2026</t>
  </si>
  <si>
    <t xml:space="preserve">          48197            NSMI-SPORTSZAKMA/278-4/2025</t>
  </si>
  <si>
    <t xml:space="preserve">          48198            Sportszakma / HM befolyt támogatások időbeli elhatárolása</t>
  </si>
  <si>
    <t xml:space="preserve">          48199            Éld Plussz Támogatás - AOFK0513/2025</t>
  </si>
  <si>
    <t xml:space="preserve">          4821              Mérlegfordulónap előtti időszakot terhelő költségek, ráfordítások elhatárolása</t>
  </si>
  <si>
    <t xml:space="preserve">          4822              Befolyt, elsz. bevételből TE vásárlás 2015</t>
  </si>
  <si>
    <t xml:space="preserve">          4824              Befolyt, elsz. bevételből TE vásárlás 2021</t>
  </si>
  <si>
    <t xml:space="preserve">          4825              Befolyt, elsz. bevételből TE vásárlás 2018</t>
  </si>
  <si>
    <t xml:space="preserve">          4826              Befolyt, elsz. bevételből TE vásárlás 2022</t>
  </si>
  <si>
    <t xml:space="preserve">          4827              Befolyt, elsz. bevételből TE vásárlás 2025</t>
  </si>
  <si>
    <t xml:space="preserve">          4829              Befolyt, elszámolt bevételből TE vásárlás 2019</t>
  </si>
  <si>
    <t>FORRÁSOK ÖSSZESEN</t>
  </si>
  <si>
    <t>Eredménykimutatás (egyszerűsített éves)</t>
  </si>
  <si>
    <t>Készült: 2026.03.20 13:14:45</t>
  </si>
  <si>
    <t>Eredménysor</t>
  </si>
  <si>
    <t xml:space="preserve">  Értékesítés nettó árbevétele</t>
  </si>
  <si>
    <t xml:space="preserve">          9121              Nevezési, részvételi díjak</t>
  </si>
  <si>
    <t xml:space="preserve">          9122              Bérleti díj árbevétel</t>
  </si>
  <si>
    <t xml:space="preserve">          9123              Egyéb sportszolgáltatás</t>
  </si>
  <si>
    <t xml:space="preserve">          9131              Licensz díj</t>
  </si>
  <si>
    <t xml:space="preserve">          9136              Verseny lebonyolítás</t>
  </si>
  <si>
    <t xml:space="preserve">          9137              Szponzorációs szerződésből származó bevétel</t>
  </si>
  <si>
    <t xml:space="preserve">          9151              Továbbsz.hajóbiztosítási díj bevétele</t>
  </si>
  <si>
    <t xml:space="preserve">          9152              Továbbsz. terület használati díj</t>
  </si>
  <si>
    <t xml:space="preserve">          9153              Egyéb továbbszámlázott szolg.</t>
  </si>
  <si>
    <t xml:space="preserve">          9155              Továbbszámlázott részvételi díj</t>
  </si>
  <si>
    <t xml:space="preserve">          9181              Evezős ruha, sportruházat</t>
  </si>
  <si>
    <t xml:space="preserve">          925                Reklám szolgáltatás</t>
  </si>
  <si>
    <t xml:space="preserve">          9311              Hajó szállítás</t>
  </si>
  <si>
    <t xml:space="preserve">  Aktivált saját teljesítmények értéke</t>
  </si>
  <si>
    <t xml:space="preserve">  Egyéb bevételek</t>
  </si>
  <si>
    <t xml:space="preserve">          9631              Káreseményekkel kapcsolatos bevételek</t>
  </si>
  <si>
    <t xml:space="preserve">          9632              Kapott bírságok, kötbérek, fekbérek, késedelmi kamatok, kártérítések</t>
  </si>
  <si>
    <t xml:space="preserve">          9634              Költségek, ráfordítások ellentételezésére kapott támogatás, juttatás</t>
  </si>
  <si>
    <t xml:space="preserve">          96713            Támogatás - EMMI / S80102-00100</t>
  </si>
  <si>
    <t xml:space="preserve">          967181          Támogatás - 2025. évi sportszakmai + NEP</t>
  </si>
  <si>
    <t xml:space="preserve">          967182          NSMI-Sportszakma/278-4/2025</t>
  </si>
  <si>
    <t xml:space="preserve">          967183          Támogatás - Sportszakma élménysport AOFK_T/0431/2024</t>
  </si>
  <si>
    <t xml:space="preserve">          967184          Támogatás árvízkárok - 10698/24/24</t>
  </si>
  <si>
    <t xml:space="preserve">          967185          Héraklész Támogatás</t>
  </si>
  <si>
    <t xml:space="preserve">          967191          NSMI-SPORTSZAKMA/533-4/2025</t>
  </si>
  <si>
    <t xml:space="preserve">          967210          Fejlesztési Minisztérium 004/156/2016</t>
  </si>
  <si>
    <t xml:space="preserve">          967211          Támogatás AOFK_T/0566/2025 S80805-00405</t>
  </si>
  <si>
    <t xml:space="preserve">          967212          Hozzájárulások</t>
  </si>
  <si>
    <t xml:space="preserve">          967216          Magyar Paralimpiai Bizottság - MPB/8746-3/3/2025-TMS2025</t>
  </si>
  <si>
    <t xml:space="preserve">          967217          Éld Plussz Támogatás - AOFK0513/2025</t>
  </si>
  <si>
    <t xml:space="preserve">          9674              MASPED Első Magyar Szállító támogatás</t>
  </si>
  <si>
    <t xml:space="preserve">          9675              SZJA 1% bevétele</t>
  </si>
  <si>
    <t xml:space="preserve">          9679              Fogyatékosok Sportjával kapcsolatos szakmai feladatok ellátásának támogatása</t>
  </si>
  <si>
    <t xml:space="preserve">          9696              Kerekítési különbözet</t>
  </si>
  <si>
    <t xml:space="preserve">          9697              Egyéb bevétel</t>
  </si>
  <si>
    <t>III/a</t>
  </si>
  <si>
    <t xml:space="preserve">    Ebből: visszaírt értékvesztés</t>
  </si>
  <si>
    <t xml:space="preserve">  Anyagjellegű ráfordítások</t>
  </si>
  <si>
    <t xml:space="preserve">          5112              Éven belül elhasználódó sporteszköz</t>
  </si>
  <si>
    <t xml:space="preserve">          5114              Szereléshez, karbantartáshoz használt anyagok</t>
  </si>
  <si>
    <t xml:space="preserve">          5115              Sportruházat</t>
  </si>
  <si>
    <t xml:space="preserve">          5116              Takarító, tisztítószerek</t>
  </si>
  <si>
    <t xml:space="preserve">          5119              Üzemanyagköltség</t>
  </si>
  <si>
    <t xml:space="preserve">          5122              Irodaszer, nyomtatvány</t>
  </si>
  <si>
    <t xml:space="preserve">          5123              Táplálékkiegészítők, regeneráló zselék</t>
  </si>
  <si>
    <t xml:space="preserve">          5131              Érmek -Serlegek, dijjak , zászlók stb.</t>
  </si>
  <si>
    <t xml:space="preserve">          5139              Járművek anyagktg.</t>
  </si>
  <si>
    <t xml:space="preserve">          519                Egyéb anyag</t>
  </si>
  <si>
    <t xml:space="preserve">          5214              Személyszállítás</t>
  </si>
  <si>
    <t xml:space="preserve">          5215              Szállítás-rakodás, raktározás költségei</t>
  </si>
  <si>
    <t xml:space="preserve">          5222              Ingatlan fenntartási ktg, közös ktg</t>
  </si>
  <si>
    <t xml:space="preserve">          5223              Ingatlan bérleti díj</t>
  </si>
  <si>
    <t xml:space="preserve">          5226              Létesítményhasználat, terem bérleti díj</t>
  </si>
  <si>
    <t xml:space="preserve">          5227              Sporteszközök bérleti díja</t>
  </si>
  <si>
    <t xml:space="preserve">          5229              Egyéb bérleti díjak</t>
  </si>
  <si>
    <t xml:space="preserve">          5231              Javítás költségei</t>
  </si>
  <si>
    <t xml:space="preserve">          5233              Gépjármű karbantartás</t>
  </si>
  <si>
    <t xml:space="preserve">          5235              Egyéb karbantartás</t>
  </si>
  <si>
    <t xml:space="preserve">          5236              Számítástechnikai szolgáltatás és terméktámogatás</t>
  </si>
  <si>
    <t xml:space="preserve">          5237              Áram díj</t>
  </si>
  <si>
    <t xml:space="preserve">          5238              Víz- és csatornadíj</t>
  </si>
  <si>
    <t xml:space="preserve">          5239              Gázdíj</t>
  </si>
  <si>
    <t xml:space="preserve">          5241              Reklám, PR, hirdetési ktg., filmgyártás</t>
  </si>
  <si>
    <t xml:space="preserve">          5242              Hulladékgazdálkodás</t>
  </si>
  <si>
    <t xml:space="preserve">          525                Oktatás és továbbképzés költségei</t>
  </si>
  <si>
    <t xml:space="preserve">          5261              Belföldi utazási költségek</t>
  </si>
  <si>
    <t xml:space="preserve">          5262              Külföldi utazási költségek</t>
  </si>
  <si>
    <t xml:space="preserve">          527                Könyvviteli  és könyvvizsgálati szolgáltatások költségei</t>
  </si>
  <si>
    <t xml:space="preserve">          528                Ügyvédi ktg- közjegyzői dij</t>
  </si>
  <si>
    <t xml:space="preserve">          5291              Posta- és futárköltség</t>
  </si>
  <si>
    <t xml:space="preserve">          5292              Nyomdai, nyomtatási, szerkesztési és kapcs. előkészítési munkák</t>
  </si>
  <si>
    <t xml:space="preserve">          5293              Távfelügyeleti díj</t>
  </si>
  <si>
    <t xml:space="preserve">          5295              Telefon, internet és tv szolgáltatás</t>
  </si>
  <si>
    <t xml:space="preserve">          5296              Egészségügyi szolgáltatás, vízimentés</t>
  </si>
  <si>
    <t xml:space="preserve">          5298              Érdekképviseleti, kamarai, egyéb tagdíj</t>
  </si>
  <si>
    <t xml:space="preserve">          52991            Sportszolgáltatás</t>
  </si>
  <si>
    <t xml:space="preserve">          52993            Autópályadíj, parkolás</t>
  </si>
  <si>
    <t xml:space="preserve">          52995            Tanácsadási díjak</t>
  </si>
  <si>
    <t xml:space="preserve">          52996            Belföldi verseny ktg (regisztráció, stb)</t>
  </si>
  <si>
    <t xml:space="preserve">          52997            Külföldi versenyek költségei</t>
  </si>
  <si>
    <t xml:space="preserve">          52998            Egyéb Költségek</t>
  </si>
  <si>
    <t xml:space="preserve">          52999            Egyéb ig. szolg</t>
  </si>
  <si>
    <t xml:space="preserve">          531                Hatósági igazgatási, szolgáltatási díjak, illetékek</t>
  </si>
  <si>
    <t xml:space="preserve">          5321              Bankköltség</t>
  </si>
  <si>
    <t xml:space="preserve">          5325              MATT tagdíj</t>
  </si>
  <si>
    <t xml:space="preserve">          5331              Vagyonbiztosítás</t>
  </si>
  <si>
    <t xml:space="preserve">          5332              KGFB, CASCO</t>
  </si>
  <si>
    <t xml:space="preserve">          5334              Szállítmány biztosítás</t>
  </si>
  <si>
    <t xml:space="preserve">          5335              Személy biztosítás</t>
  </si>
  <si>
    <t xml:space="preserve">          5336              Felelősség biztosítás</t>
  </si>
  <si>
    <t xml:space="preserve">          5339              Egyéb biztosítás</t>
  </si>
  <si>
    <t xml:space="preserve">          8152              Továbbszámlázott javítási költség</t>
  </si>
  <si>
    <t xml:space="preserve">          8154              Továbbszámlázott repülőjegy, szállás, személyszáll.</t>
  </si>
  <si>
    <t xml:space="preserve">          8159              Továbbszámlázott - egyéb ktg</t>
  </si>
  <si>
    <t xml:space="preserve">  Személyi jellegű ráfordítások</t>
  </si>
  <si>
    <t xml:space="preserve">          541                Bérköltség</t>
  </si>
  <si>
    <t xml:space="preserve">          542                Egyszerűsített foglalkozás, alkalmi bér</t>
  </si>
  <si>
    <t xml:space="preserve">          5513              Utazási költségtérítés</t>
  </si>
  <si>
    <t xml:space="preserve">          5519              Egyéb személyi jellegű kifiz/ jóléti ktg</t>
  </si>
  <si>
    <t xml:space="preserve">          5591              Reprezentációs ktg</t>
  </si>
  <si>
    <t xml:space="preserve">          5595              Edzőtábori  és sport rendezvényi étel- ital fogyasztás</t>
  </si>
  <si>
    <t xml:space="preserve">          563                Tételes közteher</t>
  </si>
  <si>
    <t xml:space="preserve">          566                Szociális hozzájárulási adó</t>
  </si>
  <si>
    <t xml:space="preserve">  Értékcsökkenési leírás</t>
  </si>
  <si>
    <t xml:space="preserve">          571                Terv szerinti értékcsökkenési leírás</t>
  </si>
  <si>
    <t xml:space="preserve">          572                Használatbavételkor egy összegben elszámolt értékcsökkenési leírás</t>
  </si>
  <si>
    <t xml:space="preserve">  Egyéb ráfordítások</t>
  </si>
  <si>
    <t xml:space="preserve">          8157              Továbbszámlázott tanmedence- létesítményhasználati dij</t>
  </si>
  <si>
    <t xml:space="preserve">          8158              Továbbszámlázott bérleti díj</t>
  </si>
  <si>
    <t xml:space="preserve">          8632              Bírságok, kötbérek, fekbérek, késedelmi kamatok, kártérítések</t>
  </si>
  <si>
    <t xml:space="preserve">          8634              Támogatás 473-6/2023  kamatfizetése</t>
  </si>
  <si>
    <t xml:space="preserve">          8635              BMSK támogatás vissza</t>
  </si>
  <si>
    <t xml:space="preserve">          8636              Támogatás visszautalás IX/5021-3/2021</t>
  </si>
  <si>
    <t xml:space="preserve">          8637              Támogatás visszautalás IX/232-3/21</t>
  </si>
  <si>
    <t xml:space="preserve">          8638              Támogatás visszautalás Sportszakma/499-7/2024</t>
  </si>
  <si>
    <t xml:space="preserve">          8639              Támogatás visszautalás EMMI IX/164-3/22</t>
  </si>
  <si>
    <t xml:space="preserve">          8677              Műhelytámogatás 70%</t>
  </si>
  <si>
    <t xml:space="preserve">          8678              Árvízi támogatás</t>
  </si>
  <si>
    <t xml:space="preserve">          8692              Hiányzó, megsemmisült, állományból kivezetett immateriális javak, tárgyi eszközök</t>
  </si>
  <si>
    <t xml:space="preserve">          8695              Egyéb adóalapot növelő költségek</t>
  </si>
  <si>
    <t xml:space="preserve">          8696              Kerekítési különbözet</t>
  </si>
  <si>
    <t xml:space="preserve">          8699              Egyéb ráfordítás</t>
  </si>
  <si>
    <t>VII/a</t>
  </si>
  <si>
    <t xml:space="preserve">    Ebből: értékvesztés</t>
  </si>
  <si>
    <t>ÜZEMI (ÜZLETI) TEVÉKENYSÉG EREDMÉNYE</t>
  </si>
  <si>
    <t>VIII.</t>
  </si>
  <si>
    <t xml:space="preserve">  Pénzügyi műveletek bevételei</t>
  </si>
  <si>
    <t xml:space="preserve">          9748              Bankkamat</t>
  </si>
  <si>
    <t xml:space="preserve">          9762              Külföldi pénzértékre szóló eszközök és kötelezettségek pénzügyileg rendezett árfol</t>
  </si>
  <si>
    <t>IX.</t>
  </si>
  <si>
    <t xml:space="preserve">  Pénzügyi műveletek ráfordításai</t>
  </si>
  <si>
    <t xml:space="preserve">          8761              Deviza- és valutakészletek forintra átváltásának árfolyamvesztesége</t>
  </si>
  <si>
    <t xml:space="preserve">          8762              Külföldi pénzértékre szóló eszközök és kötelezettségek pénzügyileg rendezett árfol</t>
  </si>
  <si>
    <t>PÉNZÜGYI MŰVELETEK EREDMÉNYE</t>
  </si>
  <si>
    <t>ADÓZÁS ELŐTTI EREDMÉNY</t>
  </si>
  <si>
    <t>X.</t>
  </si>
  <si>
    <t xml:space="preserve">  Adófizetési kötelezettség</t>
  </si>
  <si>
    <t>X/1.</t>
  </si>
  <si>
    <t xml:space="preserve">  Halasztott adókülönbözet</t>
  </si>
  <si>
    <t>ADÓZOTT EREDMÉNY</t>
  </si>
  <si>
    <t>Állományváltozások</t>
  </si>
  <si>
    <t>Készült: 2026.03.30 14:41:43</t>
  </si>
  <si>
    <t>Áll.vált. jogcím</t>
  </si>
  <si>
    <t>Áll.vált. dátum</t>
  </si>
  <si>
    <t>Fejlesztési tartalék</t>
  </si>
  <si>
    <t>Écs. SZT.</t>
  </si>
  <si>
    <t>Écs. TA.</t>
  </si>
  <si>
    <t>-10 db</t>
  </si>
  <si>
    <t>Selejtezés (nettó értéken)</t>
  </si>
  <si>
    <t>YK2SA1890747</t>
  </si>
  <si>
    <t>-5 db</t>
  </si>
  <si>
    <t>-2 db</t>
  </si>
  <si>
    <t>-3 db</t>
  </si>
  <si>
    <t>-1 db</t>
  </si>
  <si>
    <t>HC4SA1741604</t>
  </si>
  <si>
    <t>HC4SA1741603</t>
  </si>
  <si>
    <t>FL-2025-4</t>
  </si>
  <si>
    <t>ML9EA6572469</t>
  </si>
  <si>
    <t>LJ9SA5386286</t>
  </si>
  <si>
    <t>43211045889</t>
  </si>
  <si>
    <t>2012/0509</t>
  </si>
  <si>
    <t>AI7S-F521801</t>
  </si>
  <si>
    <t>3347/2008</t>
  </si>
  <si>
    <t>-8 db</t>
  </si>
  <si>
    <t>-6 db</t>
  </si>
  <si>
    <t>UK1SA9641787</t>
  </si>
  <si>
    <t>-4 db</t>
  </si>
  <si>
    <t>SM-2014/15</t>
  </si>
  <si>
    <t>YK2SA4870701</t>
  </si>
  <si>
    <t>SZ2014 29603</t>
  </si>
  <si>
    <t>YK2SA1890829</t>
  </si>
  <si>
    <t>Ráaktiválás</t>
  </si>
  <si>
    <t>Terven felüli értékcsökkenés (részleges)</t>
  </si>
  <si>
    <t>H89602544</t>
  </si>
  <si>
    <t>AA-2025-179</t>
  </si>
  <si>
    <t>PPZL-2025-505</t>
  </si>
  <si>
    <t>2025/000216</t>
  </si>
  <si>
    <t>A05704168/1155/00001</t>
  </si>
  <si>
    <t>2025/000254</t>
  </si>
  <si>
    <t>2025/000393</t>
  </si>
  <si>
    <t>AA-2025-178</t>
  </si>
  <si>
    <t>AA-2025-50</t>
  </si>
  <si>
    <t>AI7S-F 258648</t>
  </si>
  <si>
    <t>481/VI</t>
  </si>
  <si>
    <t>P/101</t>
  </si>
  <si>
    <t>BS/530/2017</t>
  </si>
  <si>
    <t>BS/570/2017</t>
  </si>
  <si>
    <t>2025-7</t>
  </si>
  <si>
    <t>NQ9ED7443116</t>
  </si>
  <si>
    <t>A127/2023</t>
  </si>
  <si>
    <t>GU4SA9104159</t>
  </si>
  <si>
    <t>9579178209</t>
  </si>
  <si>
    <t>83000038882024</t>
  </si>
  <si>
    <t>IKEAHU1285467</t>
  </si>
  <si>
    <t>83000073572024</t>
  </si>
  <si>
    <t>83000008972025</t>
  </si>
  <si>
    <t>A29100048/0499/00068</t>
  </si>
  <si>
    <t>9801805640</t>
  </si>
  <si>
    <t>IKEAHU1633647</t>
  </si>
  <si>
    <t>WEBSZT2024/008927</t>
  </si>
  <si>
    <t>HWK-2025-10339</t>
  </si>
  <si>
    <t>9910001091</t>
  </si>
  <si>
    <t>91173465</t>
  </si>
  <si>
    <t>SMART-2025-17930</t>
  </si>
  <si>
    <t>9906085583</t>
  </si>
  <si>
    <t>146/2020</t>
  </si>
  <si>
    <t>150/2020</t>
  </si>
  <si>
    <t>204/2021</t>
  </si>
  <si>
    <t>3894</t>
  </si>
  <si>
    <t>VG/24</t>
  </si>
  <si>
    <t>Tagi kölcsön  Neptun</t>
  </si>
  <si>
    <t>Kölcsön vissza Neptun</t>
  </si>
  <si>
    <t>Tagi kölcsön</t>
  </si>
  <si>
    <t>Átvezetés</t>
  </si>
  <si>
    <t>BS/7/2025</t>
  </si>
  <si>
    <t>CM-25-0251</t>
  </si>
  <si>
    <t>Másológép/nyomtató bérleti díj 2024.12.hó</t>
  </si>
  <si>
    <t>BS/6/2025</t>
  </si>
  <si>
    <t>2025/00002</t>
  </si>
  <si>
    <t>PR szolgáltatás 2024.12. hó</t>
  </si>
  <si>
    <t>BS/732/2025</t>
  </si>
  <si>
    <t>840303491771</t>
  </si>
  <si>
    <t>RHD díj 2024.07.02.-2025.07.07.</t>
  </si>
  <si>
    <t>KE/0825</t>
  </si>
  <si>
    <t>BS/154/2026</t>
  </si>
  <si>
    <t>VVSI-2026-45</t>
  </si>
  <si>
    <t>Szolgáltatási díj 2025.09.-2025.12.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</si>
</sst>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000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rgb="FF3232C8"/>
      <name val="Arial"/>
      <family val="2"/>
      <charset val="238"/>
    </font>
    <font>
      <sz val="8"/>
      <color rgb="FF3232C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1"/>
    <xf numFmtId="0" fontId="1" fillId="0" borderId="0" xfId="1" applyFont="1"/>
    <xf numFmtId="14" fontId="1" fillId="0" borderId="0" xfId="1" applyNumberFormat="1" applyFont="1"/>
    <xf numFmtId="0" fontId="2" fillId="0" borderId="0" xfId="1" applyFont="1"/>
    <xf numFmtId="4" fontId="1" fillId="0" borderId="0" xfId="1" applyNumberFormat="1" applyFont="1"/>
    <xf numFmtId="0" fontId="2" fillId="2" borderId="0" xfId="1" applyFont="1" applyFill="1"/>
    <xf numFmtId="0" fontId="1" fillId="2" borderId="0" xfId="1" applyFont="1" applyFill="1"/>
    <xf numFmtId="4" fontId="1" fillId="2" borderId="0" xfId="1" applyNumberFormat="1" applyFont="1" applyFill="1"/>
    <xf numFmtId="0" fontId="2" fillId="3" borderId="4" xfId="1" applyFont="1" applyFill="1" applyBorder="1"/>
    <xf numFmtId="0" fontId="1" fillId="3" borderId="3" xfId="1" applyFont="1" applyFill="1" applyBorder="1"/>
    <xf numFmtId="0" fontId="1" fillId="3" borderId="5" xfId="1" applyFont="1" applyFill="1" applyBorder="1"/>
    <xf numFmtId="0" fontId="1" fillId="3" borderId="0" xfId="1" applyFont="1" applyFill="1"/>
    <xf numFmtId="0" fontId="1" fillId="3" borderId="2" xfId="1" applyFont="1" applyFill="1" applyBorder="1"/>
    <xf numFmtId="0" fontId="3" fillId="3" borderId="7" xfId="1" applyFont="1" applyFill="1" applyBorder="1"/>
    <xf numFmtId="0" fontId="1" fillId="3" borderId="6" xfId="1" applyFont="1" applyFill="1" applyBorder="1"/>
    <xf numFmtId="0" fontId="1" fillId="3" borderId="8" xfId="1" applyFont="1" applyFill="1" applyBorder="1"/>
    <xf numFmtId="49" fontId="2" fillId="3" borderId="9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164" fontId="0" fillId="0" borderId="0" xfId="2" applyNumberFormat="1" applyFont="1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4" fontId="2" fillId="0" borderId="0" xfId="0" applyNumberFormat="1" applyFont="1"/>
    <xf numFmtId="0" fontId="2" fillId="2" borderId="0" xfId="0" applyFont="1" applyFill="1"/>
    <xf numFmtId="4" fontId="2" fillId="2" borderId="0" xfId="0" applyNumberFormat="1" applyFont="1" applyFill="1"/>
    <xf numFmtId="49" fontId="1" fillId="2" borderId="0" xfId="0" applyNumberFormat="1" applyFont="1" applyFill="1"/>
    <xf numFmtId="0" fontId="1" fillId="2" borderId="0" xfId="0" applyFont="1" applyFill="1"/>
    <xf numFmtId="4" fontId="1" fillId="2" borderId="0" xfId="0" applyNumberFormat="1" applyFont="1" applyFill="1"/>
    <xf numFmtId="0" fontId="2" fillId="3" borderId="4" xfId="0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2" fillId="3" borderId="1" xfId="0" applyFont="1" applyFill="1" applyBorder="1"/>
    <xf numFmtId="0" fontId="1" fillId="3" borderId="0" xfId="0" applyFont="1" applyFill="1"/>
    <xf numFmtId="0" fontId="1" fillId="3" borderId="2" xfId="0" applyFont="1" applyFill="1" applyBorder="1"/>
    <xf numFmtId="0" fontId="3" fillId="3" borderId="7" xfId="0" applyFont="1" applyFill="1" applyBorder="1"/>
    <xf numFmtId="0" fontId="1" fillId="3" borderId="6" xfId="0" applyFont="1" applyFill="1" applyBorder="1"/>
    <xf numFmtId="0" fontId="1" fillId="3" borderId="8" xfId="0" applyFont="1" applyFill="1" applyBorder="1"/>
    <xf numFmtId="49" fontId="2" fillId="3" borderId="9" xfId="0" applyNumberFormat="1" applyFont="1" applyFill="1" applyBorder="1" applyAlignment="1">
      <alignment horizontal="center" vertical="center" wrapText="1"/>
    </xf>
    <xf numFmtId="14" fontId="1" fillId="0" borderId="0" xfId="0" applyNumberFormat="1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8" fillId="4" borderId="0" xfId="0" applyFont="1" applyFill="1"/>
    <xf numFmtId="164" fontId="7" fillId="0" borderId="9" xfId="2" applyNumberFormat="1" applyFont="1" applyBorder="1"/>
    <xf numFmtId="4" fontId="0" fillId="0" borderId="9" xfId="0" applyNumberFormat="1" applyBorder="1"/>
    <xf numFmtId="0" fontId="0" fillId="5" borderId="0" xfId="0" applyFill="1"/>
    <xf numFmtId="49" fontId="2" fillId="5" borderId="9" xfId="0" applyNumberFormat="1" applyFont="1" applyFill="1" applyBorder="1" applyAlignment="1">
      <alignment horizontal="center" vertical="center" wrapText="1"/>
    </xf>
    <xf numFmtId="4" fontId="1" fillId="5" borderId="0" xfId="0" applyNumberFormat="1" applyFont="1" applyFill="1"/>
    <xf numFmtId="4" fontId="2" fillId="5" borderId="0" xfId="0" applyNumberFormat="1" applyFont="1" applyFill="1"/>
    <xf numFmtId="164" fontId="0" fillId="6" borderId="0" xfId="2" applyNumberFormat="1" applyFont="1" applyFill="1"/>
    <xf numFmtId="0" fontId="0" fillId="6" borderId="0" xfId="0" applyFill="1"/>
    <xf numFmtId="4" fontId="0" fillId="6" borderId="0" xfId="0" applyNumberFormat="1" applyFill="1"/>
    <xf numFmtId="0" fontId="9" fillId="0" borderId="0" xfId="0" applyFont="1"/>
    <xf numFmtId="0" fontId="10" fillId="0" borderId="0" xfId="0" applyFont="1"/>
    <xf numFmtId="4" fontId="9" fillId="0" borderId="0" xfId="0" applyNumberFormat="1" applyFont="1"/>
    <xf numFmtId="4" fontId="10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" fillId="0" borderId="0" xfId="0" applyNumberFormat="1" applyFont="1"/>
    <xf numFmtId="4" fontId="8" fillId="4" borderId="9" xfId="0" applyNumberFormat="1" applyFont="1" applyFill="1" applyBorder="1"/>
    <xf numFmtId="2" fontId="0" fillId="0" borderId="0" xfId="0" applyNumberFormat="1"/>
    <xf numFmtId="0" fontId="1" fillId="0" borderId="6" xfId="0" applyFont="1" applyBorder="1"/>
    <xf numFmtId="4" fontId="1" fillId="0" borderId="6" xfId="0" applyNumberFormat="1" applyFont="1" applyBorder="1"/>
    <xf numFmtId="4" fontId="0" fillId="0" borderId="10" xfId="0" applyNumberFormat="1" applyBorder="1"/>
    <xf numFmtId="0" fontId="0" fillId="0" borderId="10" xfId="0" applyBorder="1" applyAlignment="1">
      <alignment horizontal="left"/>
    </xf>
    <xf numFmtId="0" fontId="0" fillId="0" borderId="0" xfId="0" applyAlignment="1">
      <alignment horizontal="left" indent="1"/>
    </xf>
    <xf numFmtId="0" fontId="4" fillId="0" borderId="0" xfId="1"/>
    <xf numFmtId="0" fontId="1" fillId="0" borderId="0" xfId="1" applyFont="1"/>
    <xf numFmtId="14" fontId="1" fillId="0" borderId="0" xfId="1" applyNumberFormat="1" applyFont="1"/>
    <xf numFmtId="0" fontId="2" fillId="0" borderId="0" xfId="1" applyFont="1"/>
    <xf numFmtId="0" fontId="1" fillId="0" borderId="0" xfId="1" applyFont="1" applyAlignment="1">
      <alignment horizontal="right"/>
    </xf>
    <xf numFmtId="4" fontId="1" fillId="0" borderId="0" xfId="1" applyNumberFormat="1" applyFont="1"/>
    <xf numFmtId="0" fontId="2" fillId="0" borderId="0" xfId="1" applyFont="1" applyAlignment="1">
      <alignment horizontal="right"/>
    </xf>
    <xf numFmtId="4" fontId="2" fillId="0" borderId="0" xfId="1" applyNumberFormat="1" applyFont="1"/>
    <xf numFmtId="0" fontId="2" fillId="2" borderId="0" xfId="1" applyFont="1" applyFill="1"/>
    <xf numFmtId="4" fontId="2" fillId="2" borderId="0" xfId="1" applyNumberFormat="1" applyFont="1" applyFill="1"/>
    <xf numFmtId="0" fontId="2" fillId="3" borderId="4" xfId="1" applyFont="1" applyFill="1" applyBorder="1"/>
    <xf numFmtId="0" fontId="1" fillId="3" borderId="3" xfId="1" applyFont="1" applyFill="1" applyBorder="1"/>
    <xf numFmtId="0" fontId="1" fillId="3" borderId="5" xfId="1" applyFont="1" applyFill="1" applyBorder="1"/>
    <xf numFmtId="0" fontId="2" fillId="3" borderId="1" xfId="1" applyFont="1" applyFill="1" applyBorder="1"/>
    <xf numFmtId="0" fontId="1" fillId="3" borderId="0" xfId="1" applyFont="1" applyFill="1"/>
    <xf numFmtId="0" fontId="1" fillId="3" borderId="2" xfId="1" applyFont="1" applyFill="1" applyBorder="1"/>
    <xf numFmtId="0" fontId="3" fillId="3" borderId="7" xfId="1" applyFont="1" applyFill="1" applyBorder="1"/>
    <xf numFmtId="0" fontId="1" fillId="3" borderId="6" xfId="1" applyFont="1" applyFill="1" applyBorder="1"/>
    <xf numFmtId="0" fontId="1" fillId="3" borderId="8" xfId="1" applyFont="1" applyFill="1" applyBorder="1"/>
    <xf numFmtId="49" fontId="2" fillId="3" borderId="9" xfId="1" applyNumberFormat="1" applyFont="1" applyFill="1" applyBorder="1" applyAlignment="1">
      <alignment horizontal="center" vertical="center" wrapText="1"/>
    </xf>
    <xf numFmtId="0" fontId="1" fillId="0" borderId="0" xfId="1" applyFont="1"/>
    <xf numFmtId="0" fontId="1" fillId="0" borderId="0" xfId="1" applyFont="1"/>
    <xf numFmtId="4" fontId="2" fillId="0" borderId="0" xfId="1" applyNumberFormat="1" applyFont="1"/>
    <xf numFmtId="0" fontId="1" fillId="0" borderId="0" xfId="1" applyFont="1"/>
    <xf numFmtId="0" fontId="1" fillId="0" borderId="0" xfId="1" applyFont="1"/>
    <xf numFmtId="0" fontId="1" fillId="0" borderId="0" xfId="1" applyFont="1"/>
    <xf numFmtId="0" fontId="1" fillId="0" borderId="0" xfId="1" applyFont="1"/>
    <xf numFmtId="0" fontId="1" fillId="0" borderId="0" xfId="1" applyFont="1"/>
    <xf numFmtId="14" fontId="1" fillId="0" borderId="0" xfId="1" applyNumberFormat="1" applyFont="1"/>
    <xf numFmtId="0" fontId="2" fillId="0" borderId="0" xfId="1" applyFont="1"/>
    <xf numFmtId="0" fontId="1" fillId="0" borderId="0" xfId="1" applyFont="1" applyAlignment="1">
      <alignment horizontal="center"/>
    </xf>
    <xf numFmtId="4" fontId="1" fillId="0" borderId="0" xfId="1" applyNumberFormat="1" applyFont="1"/>
    <xf numFmtId="0" fontId="1" fillId="0" borderId="0" xfId="1" applyFont="1"/>
    <xf numFmtId="14" fontId="1" fillId="0" borderId="0" xfId="1" applyNumberFormat="1" applyFont="1"/>
    <xf numFmtId="0" fontId="2" fillId="0" borderId="0" xfId="1" applyFont="1"/>
    <xf numFmtId="0" fontId="1" fillId="0" borderId="0" xfId="1" applyFont="1" applyAlignment="1">
      <alignment horizontal="center"/>
    </xf>
    <xf numFmtId="4" fontId="1" fillId="0" borderId="0" xfId="1" applyNumberFormat="1" applyFont="1"/>
  </cellXfs>
  <cellStyles count="4">
    <cellStyle name="Ezres" xfId="2" builtinId="3"/>
    <cellStyle name="Ezres 2" xfId="3" xr:uid="{C25C59A4-0B97-411B-B2D1-4D54EE62C47A}"/>
    <cellStyle name="Normál" xfId="0" builtinId="0"/>
    <cellStyle name="Normál 2" xfId="1" xr:uid="{A60F9394-DB20-44DA-AEF1-E440353B7246}"/>
  </cellStyles>
  <dxfs count="3"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zmán Alexandra" refreshedDate="46092.506304976851" createdVersion="8" refreshedVersion="8" minRefreshableVersion="3" recordCount="541" xr:uid="{EAB56D4F-8F24-4CA0-ACD8-8BC16C2AAE1C}">
  <cacheSource type="worksheet">
    <worksheetSource ref="A8:N549" sheet="eszköztükör"/>
  </cacheSource>
  <cacheFields count="17">
    <cacheField name="Leltári szám" numFmtId="0">
      <sharedItems/>
    </cacheField>
    <cacheField name="Megnevezés" numFmtId="0">
      <sharedItems/>
    </cacheField>
    <cacheField name="Eszközcsoport" numFmtId="0">
      <sharedItems/>
    </cacheField>
    <cacheField name="Főkönyvi szám" numFmtId="0">
      <sharedItems/>
    </cacheField>
    <cacheField name="Aktiválás" numFmtId="14">
      <sharedItems containsSemiMixedTypes="0" containsNonDate="0" containsDate="1" containsString="0" minDate="1981-01-02T00:00:00" maxDate="2025-09-30T00:00:00" count="175">
        <d v="2014-03-21T00:00:00"/>
        <d v="2019-01-01T00:00:00"/>
        <d v="2020-02-11T00:00:00"/>
        <d v="2014-10-27T00:00:00"/>
        <d v="2014-10-16T00:00:00"/>
        <d v="2014-12-01T00:00:00"/>
        <d v="2014-09-26T00:00:00"/>
        <d v="2014-11-25T00:00:00"/>
        <d v="2014-10-30T00:00:00"/>
        <d v="2014-12-03T00:00:00"/>
        <d v="2016-01-03T00:00:00"/>
        <d v="2016-03-29T00:00:00"/>
        <d v="2016-04-12T00:00:00"/>
        <d v="2016-05-03T00:00:00"/>
        <d v="2016-05-17T00:00:00"/>
        <d v="2016-05-26T00:00:00"/>
        <d v="2016-05-27T00:00:00"/>
        <d v="2015-08-04T00:00:00"/>
        <d v="2014-02-17T00:00:00"/>
        <d v="2014-02-07T00:00:00"/>
        <d v="2014-02-13T00:00:00"/>
        <d v="2014-02-20T00:00:00"/>
        <d v="2014-02-24T00:00:00"/>
        <d v="2014-03-20T00:00:00"/>
        <d v="2014-05-27T00:00:00"/>
        <d v="2014-07-10T00:00:00"/>
        <d v="2014-07-12T00:00:00"/>
        <d v="2014-09-29T00:00:00"/>
        <d v="2012-08-10T00:00:00"/>
        <d v="2015-02-05T00:00:00"/>
        <d v="2015-04-08T00:00:00"/>
        <d v="2015-03-23T00:00:00"/>
        <d v="2015-03-27T00:00:00"/>
        <d v="2015-04-15T00:00:00"/>
        <d v="2015-10-22T00:00:00"/>
        <d v="2016-01-08T00:00:00"/>
        <d v="2016-01-26T00:00:00"/>
        <d v="2016-03-25T00:00:00"/>
        <d v="2016-12-21T00:00:00"/>
        <d v="2016-06-14T00:00:00"/>
        <d v="2018-01-18T00:00:00"/>
        <d v="2018-01-31T00:00:00"/>
        <d v="2018-02-14T00:00:00"/>
        <d v="2018-02-22T00:00:00"/>
        <d v="2018-03-12T00:00:00"/>
        <d v="2018-04-17T00:00:00"/>
        <d v="2019-11-05T00:00:00"/>
        <d v="2020-01-08T00:00:00"/>
        <d v="2020-01-20T00:00:00"/>
        <d v="2020-02-03T00:00:00"/>
        <d v="2020-05-07T00:00:00"/>
        <d v="2020-06-19T00:00:00"/>
        <d v="2020-10-10T00:00:00"/>
        <d v="2020-07-02T00:00:00"/>
        <d v="2020-08-05T00:00:00"/>
        <d v="2020-09-15T00:00:00"/>
        <d v="2020-08-17T00:00:00"/>
        <d v="2020-10-19T00:00:00"/>
        <d v="2022-01-20T00:00:00"/>
        <d v="2022-03-29T00:00:00"/>
        <d v="2022-04-23T00:00:00"/>
        <d v="2022-06-29T00:00:00"/>
        <d v="2022-07-25T00:00:00"/>
        <d v="2022-07-14T00:00:00"/>
        <d v="2022-10-24T00:00:00"/>
        <d v="2022-09-30T00:00:00"/>
        <d v="2023-07-17T00:00:00"/>
        <d v="2024-08-07T00:00:00"/>
        <d v="2025-02-10T00:00:00"/>
        <d v="2010-12-11T00:00:00"/>
        <d v="2008-06-04T00:00:00"/>
        <d v="2008-04-07T00:00:00"/>
        <d v="2008-05-04T00:00:00"/>
        <d v="2004-05-12T00:00:00"/>
        <d v="2004-08-23T00:00:00"/>
        <d v="1981-01-02T00:00:00"/>
        <d v="2009-12-15T00:00:00"/>
        <d v="2006-06-12T00:00:00"/>
        <d v="2006-11-20T00:00:00"/>
        <d v="2006-06-22T00:00:00"/>
        <d v="2008-05-26T00:00:00"/>
        <d v="2012-05-22T00:00:00"/>
        <d v="1989-04-24T00:00:00"/>
        <d v="2012-02-06T00:00:00"/>
        <d v="2012-02-03T00:00:00"/>
        <d v="2012-02-20T00:00:00"/>
        <d v="2012-06-15T00:00:00"/>
        <d v="2008-02-19T00:00:00"/>
        <d v="2014-03-25T00:00:00"/>
        <d v="2014-03-28T00:00:00"/>
        <d v="2014-08-13T00:00:00"/>
        <d v="2014-08-25T00:00:00"/>
        <d v="2015-08-19T00:00:00"/>
        <d v="2016-12-23T00:00:00"/>
        <d v="2016-12-31T00:00:00"/>
        <d v="2017-09-04T00:00:00"/>
        <d v="2018-02-19T00:00:00"/>
        <d v="2018-04-11T00:00:00"/>
        <d v="2018-04-26T00:00:00"/>
        <d v="2018-08-16T00:00:00"/>
        <d v="2018-10-28T00:00:00"/>
        <d v="2018-10-31T00:00:00"/>
        <d v="2019-03-05T00:00:00"/>
        <d v="2019-03-25T00:00:00"/>
        <d v="2019-06-03T00:00:00"/>
        <d v="2019-06-27T00:00:00"/>
        <d v="2019-05-02T00:00:00"/>
        <d v="2020-02-05T00:00:00"/>
        <d v="2020-08-24T00:00:00"/>
        <d v="2021-07-12T00:00:00"/>
        <d v="2021-09-28T00:00:00"/>
        <d v="2022-03-10T00:00:00"/>
        <d v="2022-12-12T00:00:00"/>
        <d v="2023-03-06T00:00:00"/>
        <d v="2023-01-01T00:00:00"/>
        <d v="2025-07-08T00:00:00"/>
        <d v="2025-04-15T00:00:00"/>
        <d v="2025-06-02T00:00:00"/>
        <d v="2025-06-18T00:00:00"/>
        <d v="2025-06-20T00:00:00"/>
        <d v="2025-07-14T00:00:00"/>
        <d v="2025-09-29T00:00:00"/>
        <d v="2025-01-29T00:00:00"/>
        <d v="2011-10-07T00:00:00"/>
        <d v="2012-09-13T00:00:00"/>
        <d v="2016-06-23T00:00:00"/>
        <d v="2017-07-03T00:00:00"/>
        <d v="2017-07-13T00:00:00"/>
        <d v="2017-08-02T00:00:00"/>
        <d v="2019-04-03T00:00:00"/>
        <d v="2019-06-14T00:00:00"/>
        <d v="2023-06-07T00:00:00"/>
        <d v="2023-06-22T00:00:00"/>
        <d v="2025-01-01T00:00:00"/>
        <d v="2014-05-14T00:00:00"/>
        <d v="2016-01-28T00:00:00"/>
        <d v="2019-12-20T00:00:00"/>
        <d v="2020-05-18T00:00:00"/>
        <d v="2020-06-05T00:00:00"/>
        <d v="2020-07-07T00:00:00"/>
        <d v="2020-07-24T00:00:00"/>
        <d v="2020-09-10T00:00:00"/>
        <d v="2020-07-20T00:00:00"/>
        <d v="2020-12-10T00:00:00"/>
        <d v="2022-05-12T00:00:00"/>
        <d v="2021-04-15T00:00:00"/>
        <d v="2021-01-01T00:00:00"/>
        <d v="2024-11-25T00:00:00"/>
        <d v="2025-01-30T00:00:00"/>
        <d v="2016-06-16T00:00:00"/>
        <d v="2016-06-27T00:00:00"/>
        <d v="2018-07-23T00:00:00"/>
        <d v="2018-08-02T00:00:00"/>
        <d v="2023-05-03T00:00:00"/>
        <d v="2024-03-19T00:00:00"/>
        <d v="2015-04-30T00:00:00"/>
        <d v="2021-06-10T00:00:00"/>
        <d v="2022-03-23T00:00:00"/>
        <d v="2023-06-05T00:00:00"/>
        <d v="2023-10-09T00:00:00"/>
        <d v="2023-08-01T00:00:00"/>
        <d v="2024-01-30T00:00:00"/>
        <d v="2024-02-20T00:00:00"/>
        <d v="2024-03-22T00:00:00"/>
        <d v="2024-05-15T00:00:00"/>
        <d v="2024-06-17T00:00:00"/>
        <d v="2024-04-19T00:00:00"/>
        <d v="2024-08-01T00:00:00"/>
        <d v="2024-11-07T00:00:00"/>
        <d v="2024-11-19T00:00:00"/>
        <d v="2024-12-17T00:00:00"/>
        <d v="2025-02-06T00:00:00"/>
        <d v="2025-03-27T00:00:00"/>
        <d v="2025-03-31T00:00:00"/>
        <d v="2025-05-29T00:00:00"/>
      </sharedItems>
      <fieldGroup par="16"/>
    </cacheField>
    <cacheField name="Gyártási szám" numFmtId="0">
      <sharedItems/>
    </cacheField>
    <cacheField name="Leírás" numFmtId="0">
      <sharedItems/>
    </cacheField>
    <cacheField name="Bruttó nyitó" numFmtId="4">
      <sharedItems containsSemiMixedTypes="0" containsString="0" containsNumber="1" containsInteger="1" minValue="0" maxValue="20175834"/>
    </cacheField>
    <cacheField name="Bruttó növ." numFmtId="4">
      <sharedItems containsSemiMixedTypes="0" containsString="0" containsNumber="1" containsInteger="1" minValue="0" maxValue="9450000"/>
    </cacheField>
    <cacheField name="Bruttó csökk." numFmtId="4">
      <sharedItems containsSemiMixedTypes="0" containsString="0" containsNumber="1" containsInteger="1" minValue="0" maxValue="2593473"/>
    </cacheField>
    <cacheField name="Bruttó átsorolás" numFmtId="4">
      <sharedItems containsSemiMixedTypes="0" containsString="0" containsNumber="1" containsInteger="1" minValue="0" maxValue="0"/>
    </cacheField>
    <cacheField name="Bruttó záró" numFmtId="4">
      <sharedItems containsSemiMixedTypes="0" containsString="0" containsNumber="1" containsInteger="1" minValue="0" maxValue="20175834"/>
    </cacheField>
    <cacheField name="Écs. nyitó" numFmtId="4">
      <sharedItems containsSemiMixedTypes="0" containsString="0" containsNumber="1" containsInteger="1" minValue="0" maxValue="15998369"/>
    </cacheField>
    <cacheField name="Écs. növ." numFmtId="4">
      <sharedItems containsSemiMixedTypes="0" containsString="0" containsNumber="1" containsInteger="1" minValue="0" maxValue="2925499"/>
    </cacheField>
    <cacheField name="Hónap (Aktiválás)" numFmtId="0" databaseField="0">
      <fieldGroup base="4">
        <rangePr groupBy="months" startDate="1981-01-02T00:00:00" endDate="2025-09-30T00:00:00"/>
        <groupItems count="14">
          <s v="&lt;1981.01.02"/>
          <s v="jan"/>
          <s v="febr"/>
          <s v="márc"/>
          <s v="ápr"/>
          <s v="máj"/>
          <s v="jún"/>
          <s v="júl"/>
          <s v="aug"/>
          <s v="szept"/>
          <s v="okt"/>
          <s v="nov"/>
          <s v="dec"/>
          <s v="&gt;2025.09.30"/>
        </groupItems>
      </fieldGroup>
    </cacheField>
    <cacheField name="Negyedév (Aktiválás)" numFmtId="0" databaseField="0">
      <fieldGroup base="4">
        <rangePr groupBy="quarters" startDate="1981-01-02T00:00:00" endDate="2025-09-30T00:00:00"/>
        <groupItems count="6">
          <s v="&lt;1981.01.02"/>
          <s v="N.év1"/>
          <s v="N.év2"/>
          <s v="N.év3"/>
          <s v="N.év4"/>
          <s v="&gt;2025.09.30"/>
        </groupItems>
      </fieldGroup>
    </cacheField>
    <cacheField name="Év (Aktiválás)" numFmtId="0" databaseField="0">
      <fieldGroup base="4">
        <rangePr groupBy="years" startDate="1981-01-02T00:00:00" endDate="2025-09-30T00:00:00"/>
        <groupItems count="47">
          <s v="&lt;1981.01.02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&gt;2025.09.3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zmán Alexandra" refreshedDate="46111.573927314814" createdVersion="8" refreshedVersion="8" minRefreshableVersion="3" recordCount="141" xr:uid="{33EB3EB3-8E05-4EB2-9AA7-4967009B7CDB}">
  <cacheSource type="worksheet">
    <worksheetSource ref="A8:P149" sheet="39_elhatárolás"/>
  </cacheSource>
  <cacheFields count="16">
    <cacheField name="Fkvi. szla" numFmtId="0">
      <sharedItems/>
    </cacheField>
    <cacheField name="K. idő" numFmtId="0">
      <sharedItems/>
    </cacheField>
    <cacheField name="Teljesítés ideje" numFmtId="14">
      <sharedItems containsSemiMixedTypes="0" containsNonDate="0" containsDate="1" containsString="0" minDate="2024-12-10T00:00:00" maxDate="2025-12-31T00:00:00"/>
    </cacheField>
    <cacheField name="Ellen szla" numFmtId="0">
      <sharedItems/>
    </cacheField>
    <cacheField name="Típ" numFmtId="0">
      <sharedItems/>
    </cacheField>
    <cacheField name="Biz.szám" numFmtId="0">
      <sharedItems/>
    </cacheField>
    <cacheField name="Nyilv. szám" numFmtId="0">
      <sharedItems/>
    </cacheField>
    <cacheField name="Számla szám" numFmtId="0">
      <sharedItems count="22">
        <s v="2024/0070308"/>
        <s v="2024/0070307"/>
        <s v="CSG/21042242/2767061/2024"/>
        <s v="SB36341173/2025"/>
        <s v="ABS20012025015622024"/>
        <s v="SZ-2025/004674"/>
        <s v="202581600668"/>
        <s v="25-10000318060"/>
        <s v="SZ-2025/007353"/>
        <s v="AJ-20451-20250519"/>
        <s v="AJ-20706-20250710"/>
        <s v="ABS200120250178060"/>
        <s v="ABS200120250178714"/>
        <s v="ABS200120250186795"/>
        <s v="202583431056"/>
        <s v="76679132"/>
        <s v="ABS200120250217813"/>
        <s v="VB025-02244"/>
        <s v="2025/0075243"/>
        <s v="2025/0075244"/>
        <s v="INV335434113"/>
        <s v="CSG/20291874/2965303/2025"/>
      </sharedItems>
    </cacheField>
    <cacheField name="Partner" numFmtId="0">
      <sharedItems count="10">
        <s v="Porsche Versicherungs AG Magyarországi Fióktelepe"/>
        <s v="Alfa Vienna Insurance Group Biztosító Zrt."/>
        <s v="Groupama Biztosító Zrt."/>
        <s v="Allianz Hungária ZRT."/>
        <s v="Nethely Kft."/>
        <s v="Generali Biztosító Zrt"/>
        <s v="EUB ZRT."/>
        <s v="UNIQA Biztosító Zrt"/>
        <s v="Nemzeti Sportügynökség Nonprofit Zrt."/>
        <s v="Zoom Video Communications Inc."/>
      </sharedItems>
    </cacheField>
    <cacheField name="Jogcím" numFmtId="0">
      <sharedItems/>
    </cacheField>
    <cacheField name="Áfakulcs" numFmtId="0">
      <sharedItems/>
    </cacheField>
    <cacheField name="Forgalom     tartozik" numFmtId="4">
      <sharedItems containsSemiMixedTypes="0" containsString="0" containsNumber="1" containsInteger="1" minValue="0" maxValue="11632054"/>
    </cacheField>
    <cacheField name="Forgalom     követel" numFmtId="4">
      <sharedItems containsSemiMixedTypes="0" containsString="0" containsNumber="1" containsInteger="1" minValue="0" maxValue="969338"/>
    </cacheField>
    <cacheField name="Egyenleg     tartozik" numFmtId="4">
      <sharedItems containsSemiMixedTypes="0" containsString="0" containsNumber="1" containsInteger="1" minValue="635657" maxValue="12851149"/>
    </cacheField>
    <cacheField name="Egyenleg     követel" numFmtId="4">
      <sharedItems containsSemiMixedTypes="0" containsString="0" containsNumber="1" containsInteger="1" minValue="0" maxValue="0"/>
    </cacheField>
    <cacheField name="Megjegyzé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zmán Alexandra" refreshedDate="46111.628274189818" createdVersion="8" refreshedVersion="8" minRefreshableVersion="3" recordCount="50" xr:uid="{B37A32D5-F734-4C9C-A05C-816F7EF590AB}">
  <cacheSource type="worksheet">
    <worksheetSource ref="A8:O58" sheet="4821_elhatárolás"/>
  </cacheSource>
  <cacheFields count="18">
    <cacheField name="Fkvi. szla" numFmtId="0">
      <sharedItems count="1">
        <s v="4821"/>
      </sharedItems>
    </cacheField>
    <cacheField name="K. idő" numFmtId="0">
      <sharedItems/>
    </cacheField>
    <cacheField name="Teljesítés ideje" numFmtId="14">
      <sharedItems containsSemiMixedTypes="0" containsNonDate="0" containsDate="1" containsString="0" minDate="2023-12-31T00:00:00" maxDate="2026-01-01T00:00:00" count="15">
        <d v="2023-12-31T00:00:00"/>
        <d v="2024-12-31T00:00:00"/>
        <d v="2025-01-31T00:00:00"/>
        <d v="2025-02-28T00:00:00"/>
        <d v="2025-03-31T00:00:00"/>
        <d v="2025-04-30T00:00:00"/>
        <d v="2025-05-31T00:00:00"/>
        <d v="2025-06-30T00:00:00"/>
        <d v="2025-07-31T00:00:00"/>
        <d v="2025-08-25T00:00:00"/>
        <d v="2025-08-31T00:00:00"/>
        <d v="2025-09-30T00:00:00"/>
        <d v="2025-10-31T00:00:00"/>
        <d v="2025-11-30T00:00:00"/>
        <d v="2025-12-31T00:00:00"/>
      </sharedItems>
      <fieldGroup par="17"/>
    </cacheField>
    <cacheField name="Ellen szla" numFmtId="0">
      <sharedItems/>
    </cacheField>
    <cacheField name="Típ" numFmtId="0">
      <sharedItems/>
    </cacheField>
    <cacheField name="Biz.szám" numFmtId="0">
      <sharedItems/>
    </cacheField>
    <cacheField name="Nyilv. szám" numFmtId="0">
      <sharedItems/>
    </cacheField>
    <cacheField name="Számla szám" numFmtId="0">
      <sharedItems count="23">
        <s v="MOB11-00029/2024"/>
        <s v="CM-25-0251"/>
        <s v="2025/00002"/>
        <s v="840303491771"/>
        <s v="202680523584"/>
        <s v="VVSI-2026-45"/>
        <s v="254613SZC25"/>
        <s v="254614SZC25"/>
        <s v="VB025-02373"/>
        <s v="103000675488"/>
        <s v="842302991675"/>
        <s v="BNFT-2026-212"/>
        <s v="5160SZC26"/>
        <s v="VB815-01649"/>
        <s v="HP / 2026-000315"/>
        <s v="MH06377596"/>
        <s v="100343859742"/>
        <s v="VB025-02424"/>
        <s v="842402939011"/>
        <s v="JAV-2026-40"/>
        <s v="CM-26-0210"/>
        <s v="KS-735836S-2025/17313"/>
        <s v="103000675489"/>
      </sharedItems>
    </cacheField>
    <cacheField name="Partner" numFmtId="0">
      <sharedItems count="15">
        <s v="Magyar Olimpiai Bizottság"/>
        <s v="Copy and More Kft."/>
        <s v="Comlab Kommunikációs Tanácsadó Kft."/>
        <s v="E.on Energiamegoldások Kft."/>
        <s v="Generali Biztosító Zrt"/>
        <s v="Evezős Utánpótlásért Alapítvány"/>
        <s v="Fővárosi Csatornázási Művek Zrt."/>
        <s v="Nemzeti Sportügynökség Nonprofit Zrt."/>
        <s v="Fővárosi Vízművek Zrt"/>
        <s v="Benefit Consulting Kft."/>
        <s v="Hajtás Pajtás Kft."/>
        <s v="Mohu Mol Hulladékgazdálkodási Zártkörűen Működő Rt."/>
        <s v="Yettel Magyarország Zrt."/>
        <s v="Jáva Vízfutár Kft."/>
        <s v="Budapest Főváros XX. kerület Pesterzsébet Önkormányzata"/>
      </sharedItems>
    </cacheField>
    <cacheField name="Jogcím" numFmtId="0">
      <sharedItems/>
    </cacheField>
    <cacheField name="Áfakulcs" numFmtId="0">
      <sharedItems/>
    </cacheField>
    <cacheField name="Forgalom     tartozik" numFmtId="4">
      <sharedItems containsSemiMixedTypes="0" containsString="0" containsNumber="1" containsInteger="1" minValue="0" maxValue="44"/>
    </cacheField>
    <cacheField name="Forgalom     követel" numFmtId="4">
      <sharedItems containsSemiMixedTypes="0" containsString="0" containsNumber="1" containsInteger="1" minValue="0" maxValue="635000"/>
    </cacheField>
    <cacheField name="Egyenleg     követel" numFmtId="4">
      <sharedItems containsSemiMixedTypes="0" containsString="0" containsNumber="1" containsInteger="1" minValue="98065" maxValue="3380169"/>
    </cacheField>
    <cacheField name="Megjegyzés" numFmtId="0">
      <sharedItems containsMixedTypes="1" containsNumber="1" containsInteger="1" minValue="985219" maxValue="3380169"/>
    </cacheField>
    <cacheField name="Hónap (Teljesítés ideje)" numFmtId="0" databaseField="0">
      <fieldGroup base="2">
        <rangePr groupBy="months" startDate="2023-12-31T00:00:00" endDate="2026-01-01T00:00:00"/>
        <groupItems count="14">
          <s v="&lt;2023.12.31"/>
          <s v="jan"/>
          <s v="febr"/>
          <s v="márc"/>
          <s v="ápr"/>
          <s v="máj"/>
          <s v="jún"/>
          <s v="júl"/>
          <s v="aug"/>
          <s v="szept"/>
          <s v="okt"/>
          <s v="nov"/>
          <s v="dec"/>
          <s v="&gt;2026.01.01"/>
        </groupItems>
      </fieldGroup>
    </cacheField>
    <cacheField name="Negyedév (Teljesítés ideje)" numFmtId="0" databaseField="0">
      <fieldGroup base="2">
        <rangePr groupBy="quarters" startDate="2023-12-31T00:00:00" endDate="2026-01-01T00:00:00"/>
        <groupItems count="6">
          <s v="&lt;2023.12.31"/>
          <s v="N.év1"/>
          <s v="N.év2"/>
          <s v="N.év3"/>
          <s v="N.év4"/>
          <s v="&gt;2026.01.01"/>
        </groupItems>
      </fieldGroup>
    </cacheField>
    <cacheField name="Év (Teljesítés ideje)" numFmtId="0" databaseField="0">
      <fieldGroup base="2">
        <rangePr groupBy="years" startDate="2023-12-31T00:00:00" endDate="2026-01-01T00:00:00"/>
        <groupItems count="6">
          <s v="&lt;2023.12.31"/>
          <s v="2023"/>
          <s v="2024"/>
          <s v="2025"/>
          <s v="2026"/>
          <s v="&gt;2026.01.0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1">
  <r>
    <s v="14011"/>
    <s v="ROTA szoftever"/>
    <s v="Szoftverek [1141,571]"/>
    <s v="1141"/>
    <x v="0"/>
    <s v=""/>
    <s v="9.00%"/>
    <n v="1133066"/>
    <n v="0"/>
    <n v="0"/>
    <n v="0"/>
    <n v="1133066"/>
    <n v="1019771"/>
    <n v="101978"/>
  </r>
  <r>
    <s v="VÍZ009"/>
    <s v="Népsziget utcai evezős telep"/>
    <s v="Népszigeti evezős telep [1221,571]"/>
    <s v="1221"/>
    <x v="1"/>
    <s v=""/>
    <s v="Nincs"/>
    <n v="2000000"/>
    <n v="0"/>
    <n v="0"/>
    <n v="0"/>
    <n v="2000000"/>
    <n v="0"/>
    <n v="0"/>
  </r>
  <r>
    <s v="2020/0014"/>
    <s v="Stég"/>
    <s v="Erzsébet telep [1222,571]"/>
    <s v="1222"/>
    <x v="2"/>
    <s v=""/>
    <s v="6.00%"/>
    <n v="3600000"/>
    <n v="0"/>
    <n v="0"/>
    <n v="0"/>
    <n v="3600000"/>
    <n v="1055794"/>
    <n v="215997"/>
  </r>
  <r>
    <s v="VÍZ010"/>
    <s v="Erzsébet telep gázbekötés"/>
    <s v="Erzsébet telep [1222,571]"/>
    <s v="1222"/>
    <x v="1"/>
    <s v=""/>
    <s v="2.00%"/>
    <n v="914805"/>
    <n v="0"/>
    <n v="0"/>
    <n v="0"/>
    <n v="914805"/>
    <n v="109792"/>
    <n v="18298"/>
  </r>
  <r>
    <s v="VÍZ011"/>
    <s v="Erzsébet telep műanyag stég"/>
    <s v="Erzsébet telep [1222,571]"/>
    <s v="1222"/>
    <x v="1"/>
    <s v=""/>
    <s v="6.00%"/>
    <n v="250000"/>
    <n v="0"/>
    <n v="0"/>
    <n v="0"/>
    <n v="250000"/>
    <n v="90002"/>
    <n v="15001"/>
  </r>
  <r>
    <s v="VÍZ012"/>
    <s v="Erzsébet telep tereprendezés"/>
    <s v="Erzsébet telep [1222,571]"/>
    <s v="1222"/>
    <x v="1"/>
    <s v=""/>
    <s v="4.00%"/>
    <n v="3687257"/>
    <n v="0"/>
    <n v="0"/>
    <n v="0"/>
    <n v="3687257"/>
    <n v="884936"/>
    <n v="147491"/>
  </r>
  <r>
    <s v="IDEGENB/8"/>
    <s v="Csongrádi Vízügyi sport E LF"/>
    <s v="Csonagrádi Vízisport Esport E LF [1241,571]"/>
    <s v="1241"/>
    <x v="3"/>
    <s v=""/>
    <s v="6.00%"/>
    <n v="3108000"/>
    <n v="0"/>
    <n v="0"/>
    <n v="0"/>
    <n v="3108000"/>
    <n v="1898005"/>
    <n v="186479"/>
  </r>
  <r>
    <s v="IDEGENB/7"/>
    <s v="Csepel Evezős Klub"/>
    <s v="Csepeli Evezős klub léteítmény fejlesztés [1243,571]"/>
    <s v="1243"/>
    <x v="4"/>
    <s v=""/>
    <s v="6.00%"/>
    <n v="6543000"/>
    <n v="0"/>
    <n v="0"/>
    <n v="0"/>
    <n v="6543000"/>
    <n v="4007525"/>
    <n v="392578"/>
  </r>
  <r>
    <s v="IDEGENB/1"/>
    <s v="Budapest Evezős csónakház  (Idegenberuházás)"/>
    <s v="Budapest Evezős Egyesület [1242,571]"/>
    <s v="1242"/>
    <x v="5"/>
    <s v=""/>
    <s v="6.00%"/>
    <n v="4973000"/>
    <n v="0"/>
    <n v="0"/>
    <n v="0"/>
    <n v="4973000"/>
    <n v="2983796"/>
    <n v="298379"/>
  </r>
  <r>
    <s v="IDEGENB/2"/>
    <s v="Szolnoki projekt telephely fejl."/>
    <s v="Szolnoki projekt [1244,571]"/>
    <s v="1244"/>
    <x v="3"/>
    <s v=""/>
    <s v="6.00%"/>
    <n v="3237632"/>
    <n v="0"/>
    <n v="0"/>
    <n v="0"/>
    <n v="3237632"/>
    <n v="1942599"/>
    <n v="194259"/>
  </r>
  <r>
    <s v="IDEGENB/3"/>
    <s v="Tatai Tóvárosi Vizisport  Idegen beruházás"/>
    <s v="Tata-Tóváros vízisport E. evezős egyesület korszerűsítés [1245,571]"/>
    <s v="1245"/>
    <x v="6"/>
    <s v=""/>
    <s v="6.00%"/>
    <n v="1596000"/>
    <n v="0"/>
    <n v="0"/>
    <n v="0"/>
    <n v="1596000"/>
    <n v="957610"/>
    <n v="95761"/>
  </r>
  <r>
    <s v="IDEGENB/4"/>
    <s v="Külker Evezős Klub Óbudai lét.fej."/>
    <s v="Külker Evezős Klub Óbudai lét. fejl. [1246,571]"/>
    <s v="1246"/>
    <x v="7"/>
    <s v=""/>
    <s v="6.00%"/>
    <n v="5817158"/>
    <n v="0"/>
    <n v="0"/>
    <n v="0"/>
    <n v="5817158"/>
    <n v="3490313"/>
    <n v="349031"/>
  </r>
  <r>
    <s v="IDEGENB/5"/>
    <s v="Ganz Evezős klub stég"/>
    <s v="Ganz vill. EvKlub  Stég [1248,571]"/>
    <s v="1248"/>
    <x v="8"/>
    <s v=""/>
    <s v="6.00%"/>
    <n v="1225514"/>
    <n v="0"/>
    <n v="0"/>
    <n v="0"/>
    <n v="1225514"/>
    <n v="735314"/>
    <n v="73532"/>
  </r>
  <r>
    <s v="IDEGENB/6"/>
    <s v="Pro Rekreatione ép"/>
    <s v="Pro Rekreatione ép. [1247,571]"/>
    <s v="1247"/>
    <x v="9"/>
    <s v=""/>
    <s v="6.00%"/>
    <n v="5271112"/>
    <n v="0"/>
    <n v="0"/>
    <n v="0"/>
    <n v="5271112"/>
    <n v="3162696"/>
    <n v="316269"/>
  </r>
  <r>
    <s v="VÍZ000"/>
    <s v="Vízisport utcai felújítás"/>
    <s v="Vízisport utcai ingatlan [1249,571]"/>
    <s v="1249"/>
    <x v="10"/>
    <s v=""/>
    <s v="2.00%"/>
    <n v="15401867"/>
    <n v="0"/>
    <n v="0"/>
    <n v="0"/>
    <n v="15401867"/>
    <n v="2770652"/>
    <n v="308036"/>
  </r>
  <r>
    <s v="VÍZ001"/>
    <s v="Vízisport utcai felújítás"/>
    <s v="Vízisport utcai ingatlan [1249,571]"/>
    <s v="1249"/>
    <x v="11"/>
    <s v=""/>
    <s v="2.00%"/>
    <n v="13201600"/>
    <n v="0"/>
    <n v="0"/>
    <n v="0"/>
    <n v="13201600"/>
    <n v="2312811"/>
    <n v="264034"/>
  </r>
  <r>
    <s v="VÍZ002"/>
    <s v="Vízisport utcai felújítás"/>
    <s v="Vízisport utcai ingatlan [1249,571]"/>
    <s v="1249"/>
    <x v="12"/>
    <s v=""/>
    <s v="2.00%"/>
    <n v="10534562"/>
    <n v="0"/>
    <n v="0"/>
    <n v="0"/>
    <n v="10534562"/>
    <n v="1837485"/>
    <n v="210689"/>
  </r>
  <r>
    <s v="VÍZ003"/>
    <s v="Vízisport utcai felújítás"/>
    <s v="Vízisport utcai ingatlan [1249,571]"/>
    <s v="1249"/>
    <x v="13"/>
    <s v=""/>
    <s v="2.00%"/>
    <n v="9026626"/>
    <n v="0"/>
    <n v="0"/>
    <n v="0"/>
    <n v="9026626"/>
    <n v="1564120"/>
    <n v="180532"/>
  </r>
  <r>
    <s v="VÍZ004"/>
    <s v="Vízisport utcai felújítás"/>
    <s v="Vízisport utcai ingatlan [1249,571]"/>
    <s v="1249"/>
    <x v="14"/>
    <s v=""/>
    <s v="2.00%"/>
    <n v="10121227"/>
    <n v="0"/>
    <n v="0"/>
    <n v="0"/>
    <n v="10121227"/>
    <n v="1746040"/>
    <n v="202424"/>
  </r>
  <r>
    <s v="VÍZ005"/>
    <s v="Műszaki szakértői munka"/>
    <s v="Vízisport utcai ingatlan [1249,571]"/>
    <s v="1249"/>
    <x v="15"/>
    <s v=""/>
    <s v="2.00%"/>
    <n v="190036"/>
    <n v="0"/>
    <n v="0"/>
    <n v="0"/>
    <n v="190036"/>
    <n v="32698"/>
    <n v="3801"/>
  </r>
  <r>
    <s v="VÍZ006"/>
    <s v="Vízisport utcai felújítás"/>
    <s v="Vízisport utcai ingatlan [1249,571]"/>
    <s v="1249"/>
    <x v="16"/>
    <s v=""/>
    <s v="2.00%"/>
    <n v="5280640"/>
    <n v="0"/>
    <n v="0"/>
    <n v="0"/>
    <n v="5280640"/>
    <n v="908112"/>
    <n v="105616"/>
  </r>
  <r>
    <s v="VÍZ007"/>
    <s v="Vízisport utcai felújítás"/>
    <s v="Vízisport utcai ingatlan [1249,571]"/>
    <s v="1249"/>
    <x v="16"/>
    <s v=""/>
    <s v="2.00%"/>
    <n v="3611850"/>
    <n v="0"/>
    <n v="0"/>
    <n v="0"/>
    <n v="3611850"/>
    <n v="621094"/>
    <n v="72234"/>
  </r>
  <r>
    <s v="VÍZ008"/>
    <s v="Vízisport utcai felújítás"/>
    <s v="Vízisport utcai ingatlan [1249,571]"/>
    <s v="1249"/>
    <x v="16"/>
    <s v=""/>
    <s v="2.00%"/>
    <n v="6922713"/>
    <n v="0"/>
    <n v="0"/>
    <n v="0"/>
    <n v="6922713"/>
    <n v="1190480"/>
    <n v="138454"/>
  </r>
  <r>
    <s v="2015/00039"/>
    <s v="Mérő műszerek HQ"/>
    <s v="Termelő gépek, berendezések, szerszámok, gyártóeszközök [131,571]"/>
    <s v="131"/>
    <x v="17"/>
    <s v=""/>
    <s v="9.00%"/>
    <n v="218845"/>
    <n v="0"/>
    <n v="0"/>
    <n v="0"/>
    <n v="218845"/>
    <n v="185362"/>
    <n v="19698"/>
  </r>
  <r>
    <s v="14002A"/>
    <s v="C2 párevezős lapát"/>
    <s v="Evezős hajók, gépek, lapátok [1451,571]"/>
    <s v="1451"/>
    <x v="18"/>
    <s v=""/>
    <s v="14.50%"/>
    <n v="1736922"/>
    <n v="0"/>
    <n v="1736922"/>
    <n v="0"/>
    <n v="0"/>
    <n v="1563215"/>
    <n v="173707"/>
  </r>
  <r>
    <s v="14002B"/>
    <s v="C2 váltott evezős lapát"/>
    <s v="Evezős hajók, gépek, lapátok [1451,571]"/>
    <s v="1451"/>
    <x v="19"/>
    <s v=""/>
    <s v="14.50%"/>
    <n v="1157948"/>
    <n v="0"/>
    <n v="1157948"/>
    <n v="0"/>
    <n v="0"/>
    <n v="1042154"/>
    <n v="115794"/>
  </r>
  <r>
    <s v="14005"/>
    <s v="Quad/Coxless Four hajó"/>
    <s v="Evezős hajók, gépek, lapátok [1451,571]"/>
    <s v="1451"/>
    <x v="20"/>
    <s v=""/>
    <s v="14.50%"/>
    <n v="6138150"/>
    <n v="0"/>
    <n v="0"/>
    <n v="0"/>
    <n v="6138150"/>
    <n v="5524316"/>
    <n v="613834"/>
  </r>
  <r>
    <s v="14006"/>
    <s v="Adaptív hajó"/>
    <s v="Evezős hajók, gépek, lapátok [1451,571]"/>
    <s v="1451"/>
    <x v="21"/>
    <s v=""/>
    <s v="14.50%"/>
    <n v="1836279"/>
    <n v="0"/>
    <n v="0"/>
    <n v="0"/>
    <n v="1836279"/>
    <n v="1652629"/>
    <n v="183650"/>
  </r>
  <r>
    <s v="14007"/>
    <s v="&quot;Mini&quot; egypárpárevezős hajó"/>
    <s v="Evezős hajók, gépek, lapátok [1451,571]"/>
    <s v="1451"/>
    <x v="22"/>
    <s v=""/>
    <s v="14.50%"/>
    <n v="2814264"/>
    <n v="0"/>
    <n v="0"/>
    <n v="0"/>
    <n v="2814264"/>
    <n v="2532854"/>
    <n v="281410"/>
  </r>
  <r>
    <s v="14010"/>
    <s v="Yamaha csónakmotor"/>
    <s v="Evezős hajók, gépek, lapátok [1451,571]"/>
    <s v="1451"/>
    <x v="23"/>
    <s v=""/>
    <s v="14.50%"/>
    <n v="3419577"/>
    <n v="0"/>
    <n v="0"/>
    <n v="0"/>
    <n v="3419577"/>
    <n v="3077617"/>
    <n v="341960"/>
  </r>
  <r>
    <s v="14016"/>
    <s v="C2 párevezős lapát"/>
    <s v="Evezős hajók, gépek, lapátok [1451,571]"/>
    <s v="1451"/>
    <x v="23"/>
    <s v=""/>
    <s v="14.50%"/>
    <n v="878014"/>
    <n v="0"/>
    <n v="878014"/>
    <n v="0"/>
    <n v="0"/>
    <n v="790193"/>
    <n v="87821"/>
  </r>
  <r>
    <s v="14018"/>
    <s v="Concept2 váltott evezős lapát"/>
    <s v="Evezős hajók, gépek, lapátok [1451,571]"/>
    <s v="1451"/>
    <x v="23"/>
    <s v=""/>
    <s v="14.50%"/>
    <n v="468273"/>
    <n v="0"/>
    <n v="468273"/>
    <n v="0"/>
    <n v="0"/>
    <n v="421429"/>
    <n v="46844"/>
  </r>
  <r>
    <s v="14026"/>
    <s v="Martinolitól hajó ( touring boa)"/>
    <s v="Evezős hajók, gépek, lapátok [1451,571]"/>
    <s v="1451"/>
    <x v="24"/>
    <s v=""/>
    <s v="14.50%"/>
    <n v="3357368"/>
    <n v="0"/>
    <n v="0"/>
    <n v="0"/>
    <n v="3357368"/>
    <n v="3021610"/>
    <n v="335758"/>
  </r>
  <r>
    <s v="14027"/>
    <s v="D-64 adaptív hajó"/>
    <s v="Evezős hajók, gépek, lapátok [1451,571]"/>
    <s v="1451"/>
    <x v="25"/>
    <s v=""/>
    <s v="14.50%"/>
    <n v="2063805"/>
    <n v="0"/>
    <n v="0"/>
    <n v="0"/>
    <n v="2063805"/>
    <n v="1857417"/>
    <n v="206388"/>
  </r>
  <r>
    <s v="14028"/>
    <s v="D-61 hajó"/>
    <s v="Evezős hajók, gépek, lapátok [1451,571]"/>
    <s v="1451"/>
    <x v="26"/>
    <s v=""/>
    <s v="14.50%"/>
    <n v="6084691"/>
    <n v="0"/>
    <n v="0"/>
    <n v="0"/>
    <n v="6084691"/>
    <n v="5476193"/>
    <n v="608498"/>
  </r>
  <r>
    <s v="14034B"/>
    <s v="C2 párevezős lapát"/>
    <s v="Evezős hajók, gépek, lapátok [1451,571]"/>
    <s v="1451"/>
    <x v="27"/>
    <s v=""/>
    <s v="14.50%"/>
    <n v="558254"/>
    <n v="0"/>
    <n v="558254"/>
    <n v="0"/>
    <n v="0"/>
    <n v="502436"/>
    <n v="55818"/>
  </r>
  <r>
    <s v="2012/01"/>
    <s v="Filippi ks nélk.négyes/ 4x"/>
    <s v="Evezős hajók, gépek, lapátok [1451,571]"/>
    <s v="1451"/>
    <x v="28"/>
    <s v=""/>
    <s v="14.50%"/>
    <n v="5576591"/>
    <n v="0"/>
    <n v="0"/>
    <n v="0"/>
    <n v="5576591"/>
    <n v="5018937"/>
    <n v="557654"/>
  </r>
  <r>
    <s v="2015/000014"/>
    <s v="R34  sárga hajó+ evezők"/>
    <s v="Evezős hajók, gépek, lapátok [1451,571]"/>
    <s v="1451"/>
    <x v="29"/>
    <s v=""/>
    <s v="14.50%"/>
    <n v="5500625"/>
    <n v="0"/>
    <n v="0"/>
    <n v="0"/>
    <n v="5500625"/>
    <n v="4903107"/>
    <n v="597518"/>
  </r>
  <r>
    <s v="2015/000015"/>
    <s v="Evezős hajó"/>
    <s v="Evezős hajók, gépek, lapátok [1451,571]"/>
    <s v="1451"/>
    <x v="30"/>
    <s v=""/>
    <s v="14.50%"/>
    <n v="7376160"/>
    <n v="0"/>
    <n v="0"/>
    <n v="0"/>
    <n v="7376160"/>
    <n v="6462099"/>
    <n v="914061"/>
  </r>
  <r>
    <s v="2015/000019"/>
    <s v="Filippi hajó"/>
    <s v="Evezős hajók, gépek, lapátok [1451,571]"/>
    <s v="1451"/>
    <x v="31"/>
    <s v=""/>
    <s v="14.50%"/>
    <n v="4440504"/>
    <n v="0"/>
    <n v="0"/>
    <n v="0"/>
    <n v="4440504"/>
    <n v="3907764"/>
    <n v="532740"/>
  </r>
  <r>
    <s v="2015/00008"/>
    <s v="&quot;Skinny &quot; lapát  4 pár"/>
    <s v="Evezős hajók, gépek, lapátok [1451,571]"/>
    <s v="1451"/>
    <x v="32"/>
    <s v=""/>
    <s v="14.50%"/>
    <n v="999998"/>
    <n v="0"/>
    <n v="999998"/>
    <n v="0"/>
    <n v="0"/>
    <n v="879041"/>
    <n v="120957"/>
  </r>
  <r>
    <s v="2015/00009"/>
    <s v="C2 lapát párevezős 4 pár"/>
    <s v="Evezős hajók, gépek, lapátok [1451,571]"/>
    <s v="1451"/>
    <x v="32"/>
    <s v=""/>
    <s v="14.50%"/>
    <n v="791997"/>
    <n v="0"/>
    <n v="791997"/>
    <n v="0"/>
    <n v="0"/>
    <n v="696211"/>
    <n v="95786"/>
  </r>
  <r>
    <s v="2015/00021"/>
    <s v="Filippi hajó"/>
    <s v="Evezős hajók, gépek, lapátok [1451,571]"/>
    <s v="1451"/>
    <x v="31"/>
    <s v=""/>
    <s v="14.50%"/>
    <n v="9310556"/>
    <n v="0"/>
    <n v="0"/>
    <n v="0"/>
    <n v="9310556"/>
    <n v="7754189"/>
    <n v="1350028"/>
  </r>
  <r>
    <s v="2015/00030"/>
    <s v="6 db Evezős hajó BART Hajó Kft."/>
    <s v="Evezős hajók, gépek, lapátok [1451,571]"/>
    <s v="1451"/>
    <x v="33"/>
    <s v=""/>
    <s v="14.50%"/>
    <n v="3880027"/>
    <n v="0"/>
    <n v="0"/>
    <n v="0"/>
    <n v="3880027"/>
    <n v="3392516"/>
    <n v="487511"/>
  </r>
  <r>
    <s v="2015/00031"/>
    <s v="Evezős hajó"/>
    <s v="Evezős hajók, gépek, lapátok [1451,571]"/>
    <s v="1451"/>
    <x v="33"/>
    <s v=""/>
    <s v="14.50%"/>
    <n v="1069947"/>
    <n v="0"/>
    <n v="0"/>
    <n v="0"/>
    <n v="1069947"/>
    <n v="935496"/>
    <n v="134451"/>
  </r>
  <r>
    <s v="2015/00032"/>
    <s v="Evezős Hajó Bart Hajó Kft."/>
    <s v="Evezős hajók, gépek, lapátok [1451,571]"/>
    <s v="1451"/>
    <x v="33"/>
    <s v=""/>
    <s v="14.50%"/>
    <n v="1802841"/>
    <n v="0"/>
    <n v="0"/>
    <n v="0"/>
    <n v="1802841"/>
    <n v="1576345"/>
    <n v="226496"/>
  </r>
  <r>
    <s v="2015/00042-43"/>
    <s v="Könnyűsúlyú kétpár és váltott evezős kombi hajó"/>
    <s v="Evezős hajók, gépek, lapátok [1451,571]"/>
    <s v="1451"/>
    <x v="34"/>
    <s v=""/>
    <s v="14.50%"/>
    <n v="2893604"/>
    <n v="0"/>
    <n v="0"/>
    <n v="0"/>
    <n v="2893604"/>
    <n v="2394477"/>
    <n v="419571"/>
  </r>
  <r>
    <s v="2015/00044"/>
    <s v="Kétpár evezős hajó"/>
    <s v="Evezős hajók, gépek, lapátok [1451,571]"/>
    <s v="1451"/>
    <x v="34"/>
    <s v=""/>
    <s v="14.50%"/>
    <n v="2896574"/>
    <n v="0"/>
    <n v="0"/>
    <n v="0"/>
    <n v="2896574"/>
    <n v="2396932"/>
    <n v="420007"/>
  </r>
  <r>
    <s v="2016/00001"/>
    <s v="Kétpárevezős hajó"/>
    <s v="Evezős hajók, gépek, lapátok [1451,571]"/>
    <s v="1451"/>
    <x v="35"/>
    <s v=""/>
    <s v="14.50%"/>
    <n v="4403903"/>
    <n v="0"/>
    <n v="0"/>
    <n v="0"/>
    <n v="4403903"/>
    <n v="3559605"/>
    <n v="638564"/>
  </r>
  <r>
    <s v="2016/00003"/>
    <s v="Evezőlapátok C2 Skinny  3 pár"/>
    <s v="Evezős hajók, gépek, lapátok [1451,571]"/>
    <s v="1451"/>
    <x v="36"/>
    <s v=""/>
    <s v="14.50%"/>
    <n v="732092"/>
    <n v="0"/>
    <n v="0"/>
    <n v="0"/>
    <n v="732092"/>
    <n v="588491"/>
    <n v="106155"/>
  </r>
  <r>
    <s v="2016/00004"/>
    <s v="Evezőlapátok C2 Skinny váltott 2 pár"/>
    <s v="Evezős hajók, gépek, lapátok [1451,571]"/>
    <s v="1451"/>
    <x v="36"/>
    <s v=""/>
    <s v="14.50%"/>
    <n v="627908"/>
    <n v="0"/>
    <n v="0"/>
    <n v="0"/>
    <n v="627908"/>
    <n v="504774"/>
    <n v="91047"/>
  </r>
  <r>
    <s v="2016/00010"/>
    <s v="Pár evezőslapát"/>
    <s v="Evezős hajók, gépek, lapátok [1451,571]"/>
    <s v="1451"/>
    <x v="37"/>
    <s v=""/>
    <s v="14.50%"/>
    <n v="221341"/>
    <n v="0"/>
    <n v="0"/>
    <n v="0"/>
    <n v="221341"/>
    <n v="174706"/>
    <n v="32096"/>
  </r>
  <r>
    <s v="2016/00038"/>
    <s v="Evezős lapát 4 pár"/>
    <s v="Evezős hajók, gépek, lapátok [1451,571]"/>
    <s v="1451"/>
    <x v="38"/>
    <s v=""/>
    <s v="14.50%"/>
    <n v="438302"/>
    <n v="0"/>
    <n v="0"/>
    <n v="0"/>
    <n v="438302"/>
    <n v="316740"/>
    <n v="63557"/>
  </r>
  <r>
    <s v="2016/00039"/>
    <s v="Evezős lapát 1 pár"/>
    <s v="Evezős hajók, gépek, lapátok [1451,571]"/>
    <s v="1451"/>
    <x v="38"/>
    <s v=""/>
    <s v="14.50%"/>
    <n v="109576"/>
    <n v="0"/>
    <n v="0"/>
    <n v="0"/>
    <n v="109576"/>
    <n v="79214"/>
    <n v="15886"/>
  </r>
  <r>
    <s v="2016/00055"/>
    <s v="Filippi carbon wing rigger aliante - evezős villa hajóra"/>
    <s v="Evezős hajók, gépek, lapátok [1451,571]"/>
    <s v="1451"/>
    <x v="39"/>
    <s v=""/>
    <s v="14.50%"/>
    <n v="683455"/>
    <n v="0"/>
    <n v="0"/>
    <n v="0"/>
    <n v="683455"/>
    <n v="525871"/>
    <n v="99101"/>
  </r>
  <r>
    <s v="2018/0001"/>
    <s v="Evező lapát"/>
    <s v="Evezős hajók, gépek, lapátok [1451,571]"/>
    <s v="1451"/>
    <x v="40"/>
    <s v=""/>
    <s v="14.50%"/>
    <n v="186644"/>
    <n v="0"/>
    <n v="0"/>
    <n v="0"/>
    <n v="186644"/>
    <n v="116827"/>
    <n v="27065"/>
  </r>
  <r>
    <s v="2018/0002"/>
    <s v="Hajó"/>
    <s v="Evezős hajók, gépek, lapátok [1451,571]"/>
    <s v="1451"/>
    <x v="41"/>
    <s v=""/>
    <s v="14.50%"/>
    <n v="6995387"/>
    <n v="0"/>
    <n v="0"/>
    <n v="0"/>
    <n v="6995387"/>
    <n v="4355358"/>
    <n v="1014335"/>
  </r>
  <r>
    <s v="2018/0003"/>
    <s v="Hajó"/>
    <s v="Evezős hajók, gépek, lapátok [1451,571]"/>
    <s v="1451"/>
    <x v="42"/>
    <s v=""/>
    <s v="14.50%"/>
    <n v="6147035"/>
    <n v="0"/>
    <n v="0"/>
    <n v="0"/>
    <n v="6147035"/>
    <n v="3805946"/>
    <n v="891318"/>
  </r>
  <r>
    <s v="2018/0005"/>
    <s v="Evezőlapát"/>
    <s v="Evezős hajók, gépek, lapátok [1451,571]"/>
    <s v="1451"/>
    <x v="43"/>
    <s v=""/>
    <s v="14.50%"/>
    <n v="330559"/>
    <n v="0"/>
    <n v="0"/>
    <n v="0"/>
    <n v="330559"/>
    <n v="204023"/>
    <n v="47934"/>
  </r>
  <r>
    <s v="2018/0007"/>
    <s v="Skinny párevezős lapát"/>
    <s v="Evezős hajók, gépek, lapátok [1451,571]"/>
    <s v="1451"/>
    <x v="44"/>
    <s v=""/>
    <s v="14.50%"/>
    <n v="270000"/>
    <n v="0"/>
    <n v="0"/>
    <n v="0"/>
    <n v="270000"/>
    <n v="165438"/>
    <n v="39150"/>
  </r>
  <r>
    <s v="2018/0009"/>
    <s v="Flippi Carbon Aliente"/>
    <s v="Evezős hajók, gépek, lapátok [1451,571]"/>
    <s v="1451"/>
    <x v="45"/>
    <s v=""/>
    <s v="14.50%"/>
    <n v="6179401"/>
    <n v="0"/>
    <n v="0"/>
    <n v="0"/>
    <n v="6179401"/>
    <n v="3731505"/>
    <n v="896015"/>
  </r>
  <r>
    <s v="2019/0024"/>
    <s v="Suzuki DF csónakmotor 0099SF-911331"/>
    <s v="Evezős hajók, gépek, lapátok [1451,571]"/>
    <s v="1451"/>
    <x v="46"/>
    <s v=""/>
    <s v="14.50%"/>
    <n v="979989"/>
    <n v="0"/>
    <n v="0"/>
    <n v="0"/>
    <n v="979989"/>
    <n v="623031"/>
    <n v="142100"/>
  </r>
  <r>
    <s v="2019/0025"/>
    <s v="Gumicsónak 350 - Pénzügyőr"/>
    <s v="Evezős hajók, gépek, lapátok [1451,571]"/>
    <s v="1451"/>
    <x v="46"/>
    <s v=""/>
    <s v="14.50%"/>
    <n v="903789"/>
    <n v="0"/>
    <n v="0"/>
    <n v="0"/>
    <n v="903789"/>
    <n v="566062"/>
    <n v="131047"/>
  </r>
  <r>
    <s v="2019/0026"/>
    <s v="Suzuki DF 9,9 BS csónakmotor - Külker"/>
    <s v="Evezős hajók, gépek, lapátok [1451,571]"/>
    <s v="1451"/>
    <x v="46"/>
    <s v=""/>
    <s v="14.50%"/>
    <n v="979989"/>
    <n v="0"/>
    <n v="0"/>
    <n v="0"/>
    <n v="979989"/>
    <n v="623031"/>
    <n v="142100"/>
  </r>
  <r>
    <s v="2019/0027"/>
    <s v="Suzuki DF 9,9 BS csónakmotor - Külker"/>
    <s v="Evezős hajók, gépek, lapátok [1451,571]"/>
    <s v="1451"/>
    <x v="46"/>
    <s v=""/>
    <s v="14.50%"/>
    <n v="979989"/>
    <n v="0"/>
    <n v="0"/>
    <n v="0"/>
    <n v="979989"/>
    <n v="623031"/>
    <n v="142100"/>
  </r>
  <r>
    <s v="2019/0028"/>
    <s v="Suzuki DF 9,9 BS csónakmotor - Pénzügyőr"/>
    <s v="Evezős hajók, gépek, lapátok [1451,571]"/>
    <s v="1451"/>
    <x v="46"/>
    <s v=""/>
    <s v="14.50%"/>
    <n v="979989"/>
    <n v="0"/>
    <n v="0"/>
    <n v="0"/>
    <n v="979989"/>
    <n v="623031"/>
    <n v="142100"/>
  </r>
  <r>
    <s v="2019/0029"/>
    <s v="Suzuki DF 9,9 BRS csónakmotor - Esztergomi Evezősök"/>
    <s v="Evezős hajók, gépek, lapátok [1451,571]"/>
    <s v="1451"/>
    <x v="46"/>
    <s v=""/>
    <s v="14.50%"/>
    <n v="1090479"/>
    <n v="0"/>
    <n v="0"/>
    <n v="0"/>
    <n v="1090479"/>
    <n v="705644"/>
    <n v="158117"/>
  </r>
  <r>
    <s v="2019/0030"/>
    <s v="Suzuki DF 15 ARS csónakmotor - Danubius NHE"/>
    <s v="Evezős hajók, gépek, lapátok [1451,571]"/>
    <s v="1451"/>
    <x v="46"/>
    <s v=""/>
    <s v="14.50%"/>
    <n v="1140639"/>
    <n v="0"/>
    <n v="0"/>
    <n v="0"/>
    <n v="1140639"/>
    <n v="741660"/>
    <n v="165393"/>
  </r>
  <r>
    <s v="2019/0031"/>
    <s v="Suzuki DF 15 ARS csónakmotor - MESZ"/>
    <s v="Evezős hajók, gépek, lapátok [1451,571]"/>
    <s v="1451"/>
    <x v="46"/>
    <s v=""/>
    <s v="14.50%"/>
    <n v="1100639"/>
    <n v="0"/>
    <n v="0"/>
    <n v="0"/>
    <n v="1100639"/>
    <n v="713230"/>
    <n v="159589"/>
  </r>
  <r>
    <s v="2019/0032"/>
    <s v="TERHI 400 hajótest - Külker"/>
    <s v="Evezős hajók, gépek, lapátok [1451,571]"/>
    <s v="1451"/>
    <x v="46"/>
    <s v=""/>
    <s v="14.50%"/>
    <n v="1070159"/>
    <n v="0"/>
    <n v="0"/>
    <n v="0"/>
    <n v="1070159"/>
    <n v="690460"/>
    <n v="155173"/>
  </r>
  <r>
    <s v="2019/0033"/>
    <s v="Gumicsónak 350 Suzumar MESZ"/>
    <s v="Evezős hajók, gépek, lapátok [1451,571]"/>
    <s v="1451"/>
    <x v="46"/>
    <s v=""/>
    <s v="14.50%"/>
    <n v="2896419"/>
    <n v="0"/>
    <n v="0"/>
    <n v="0"/>
    <n v="2896419"/>
    <n v="2055845"/>
    <n v="419984"/>
  </r>
  <r>
    <s v="2019/0034"/>
    <s v="TERHI 400 C.C kishajó, csónakmotorral, tartozékokkal- ABS Vízmű"/>
    <s v="Evezős hajók, gépek, lapátok [1451,571]"/>
    <s v="1451"/>
    <x v="46"/>
    <s v=""/>
    <s v="14.50%"/>
    <n v="3757572"/>
    <n v="0"/>
    <n v="0"/>
    <n v="0"/>
    <n v="3757572"/>
    <n v="2699674"/>
    <n v="544850"/>
  </r>
  <r>
    <s v="2019/0035"/>
    <s v="TERHI 400 S.C kishajó csónakmotorral, tartozékokkal- ABS MESZ"/>
    <s v="Evezős hajók, gépek, lapátok [1451,571]"/>
    <s v="1451"/>
    <x v="46"/>
    <s v=""/>
    <s v="14.50%"/>
    <n v="2569648"/>
    <n v="0"/>
    <n v="0"/>
    <n v="0"/>
    <n v="2569648"/>
    <n v="1811533"/>
    <n v="372598"/>
  </r>
  <r>
    <s v="2019/0036"/>
    <s v="TERHI 400 S.C kishajó, csónakmotorral, tartozékokkal- ABS BEE"/>
    <s v="Evezős hajók, gépek, lapátok [1451,571]"/>
    <s v="1451"/>
    <x v="46"/>
    <s v=""/>
    <s v="14.50%"/>
    <n v="2569648"/>
    <n v="0"/>
    <n v="0"/>
    <n v="0"/>
    <n v="2569648"/>
    <n v="1811533"/>
    <n v="372598"/>
  </r>
  <r>
    <s v="2019/0037"/>
    <s v="TERHI 400 S.C kishajó, csónakmotorral, tartozékokkal- ABS BEE"/>
    <s v="Evezős hajók, gépek, lapátok [1451,571]"/>
    <s v="1451"/>
    <x v="46"/>
    <s v=""/>
    <s v="14.50%"/>
    <n v="2569648"/>
    <n v="0"/>
    <n v="0"/>
    <n v="0"/>
    <n v="2569648"/>
    <n v="1811533"/>
    <n v="372598"/>
  </r>
  <r>
    <s v="2019/0038"/>
    <s v="TERHI 400 S.C kishajó, csónakmotorral, tartozékokkal- ABS MESZ"/>
    <s v="Evezős hajók, gépek, lapátok [1451,571]"/>
    <s v="1451"/>
    <x v="46"/>
    <s v=""/>
    <s v="14.50%"/>
    <n v="2569648"/>
    <n v="0"/>
    <n v="0"/>
    <n v="0"/>
    <n v="2569648"/>
    <n v="1811533"/>
    <n v="372598"/>
  </r>
  <r>
    <s v="2019/0039"/>
    <s v="TERHI 400 S.C kishajó, csónakmotorral, tartozékokkal- ABS Bajai SC"/>
    <s v="Evezős hajók, gépek, lapátok [1451,571]"/>
    <s v="1451"/>
    <x v="46"/>
    <s v=""/>
    <s v="14.50%"/>
    <n v="2569648"/>
    <n v="0"/>
    <n v="0"/>
    <n v="0"/>
    <n v="2569648"/>
    <n v="1811533"/>
    <n v="372598"/>
  </r>
  <r>
    <s v="2019/0040"/>
    <s v="TERHI 400 S.C kishajó, csónakmotorral, tartozékokkal- Tisza EE"/>
    <s v="Evezős hajók, gépek, lapátok [1451,571]"/>
    <s v="1451"/>
    <x v="46"/>
    <s v=""/>
    <s v="14.50%"/>
    <n v="2569648"/>
    <n v="0"/>
    <n v="0"/>
    <n v="0"/>
    <n v="2569648"/>
    <n v="1811533"/>
    <n v="372598"/>
  </r>
  <r>
    <s v="2019/0041"/>
    <s v="TERHI 400 S.C kishajó, csónakmotorral, tartozékokkal- ABS MESZ"/>
    <s v="Evezős hajók, gépek, lapátok [1451,571]"/>
    <s v="1451"/>
    <x v="46"/>
    <s v=""/>
    <s v="14.50%"/>
    <n v="2569648"/>
    <n v="0"/>
    <n v="0"/>
    <n v="0"/>
    <n v="2569648"/>
    <n v="1811533"/>
    <n v="372598"/>
  </r>
  <r>
    <s v="2019/0042"/>
    <s v="TERHI 400 S.C kishajó, csónakmotorral, tartozékokkal- ABS VVEC"/>
    <s v="Evezős hajók, gépek, lapátok [1451,571]"/>
    <s v="1451"/>
    <x v="46"/>
    <s v=""/>
    <s v="14.50%"/>
    <n v="2569648"/>
    <n v="0"/>
    <n v="0"/>
    <n v="0"/>
    <n v="2569648"/>
    <n v="1811533"/>
    <n v="372598"/>
  </r>
  <r>
    <s v="2019/0043"/>
    <s v="580-as RIB gumi hajótest csónakmotorral Balatoni KKEV"/>
    <s v="Evezős hajók, gépek, lapátok [1451,571]"/>
    <s v="1451"/>
    <x v="46"/>
    <s v=""/>
    <s v="14.50%"/>
    <n v="7889551"/>
    <n v="0"/>
    <n v="0"/>
    <n v="0"/>
    <n v="7889551"/>
    <n v="5788929"/>
    <n v="1143982"/>
  </r>
  <r>
    <s v="2020/0003"/>
    <s v="Concept2 váltottevezős lapát Skinny - 1 pár"/>
    <s v="Evezős hajók, gépek, lapátok [1451,571]"/>
    <s v="1451"/>
    <x v="47"/>
    <s v=""/>
    <s v="14.50%"/>
    <n v="454763"/>
    <n v="0"/>
    <n v="0"/>
    <n v="0"/>
    <n v="454763"/>
    <n v="183609"/>
    <n v="65938"/>
  </r>
  <r>
    <s v="2020/0004"/>
    <s v="Concept2 váltottevezős lapát UL 4 pár"/>
    <s v="Evezős hajók, gépek, lapátok [1451,571]"/>
    <s v="1451"/>
    <x v="47"/>
    <s v=""/>
    <s v="14.50%"/>
    <n v="1165137"/>
    <n v="0"/>
    <n v="0"/>
    <n v="0"/>
    <n v="1165137"/>
    <n v="502043"/>
    <n v="168947"/>
  </r>
  <r>
    <s v="2020/0005"/>
    <s v="Concept2 Skinny párevezős lapát"/>
    <s v="Evezős hajók, gépek, lapátok [1451,571]"/>
    <s v="1451"/>
    <x v="47"/>
    <s v=""/>
    <s v="14.50%"/>
    <n v="1195312"/>
    <n v="0"/>
    <n v="0"/>
    <n v="0"/>
    <n v="1195312"/>
    <n v="515584"/>
    <n v="173316"/>
  </r>
  <r>
    <s v="2020/0006"/>
    <s v="Concept2 párevezős lapát UL"/>
    <s v="Evezős hajók, gépek, lapátok [1451,571]"/>
    <s v="1451"/>
    <x v="47"/>
    <s v=""/>
    <s v="14.50%"/>
    <n v="896913"/>
    <n v="0"/>
    <n v="0"/>
    <n v="0"/>
    <n v="896913"/>
    <n v="381817"/>
    <n v="130055"/>
  </r>
  <r>
    <s v="2020/0007"/>
    <s v="Concept2 Skinny párevezős lapát"/>
    <s v="Evezős hajók, gépek, lapátok [1451,571]"/>
    <s v="1451"/>
    <x v="48"/>
    <s v=""/>
    <s v="14.50%"/>
    <n v="8474241"/>
    <n v="0"/>
    <n v="0"/>
    <n v="0"/>
    <n v="8474241"/>
    <n v="3753790"/>
    <n v="1228764"/>
  </r>
  <r>
    <s v="2020/0008"/>
    <s v="Concept2 váltottevezős lapát UL 48 pár"/>
    <s v="Evezős hajók, gépek, lapátok [1451,571]"/>
    <s v="1451"/>
    <x v="48"/>
    <s v=""/>
    <s v="14.50%"/>
    <n v="13151397"/>
    <n v="0"/>
    <n v="0"/>
    <n v="0"/>
    <n v="13151397"/>
    <n v="5836649"/>
    <n v="1906951"/>
  </r>
  <r>
    <s v="2020/0009"/>
    <s v="Concept2 párevezős lapát UL - 1 pár"/>
    <s v="Evezős hajók, gépek, lapátok [1451,571]"/>
    <s v="1451"/>
    <x v="48"/>
    <s v=""/>
    <s v="14.50%"/>
    <n v="280836"/>
    <n v="0"/>
    <n v="0"/>
    <n v="0"/>
    <n v="280836"/>
    <n v="105037"/>
    <n v="40725"/>
  </r>
  <r>
    <s v="2020/0010"/>
    <s v="Concept2 Skinny párevezős lapát"/>
    <s v="Evezős hajók, gépek, lapátok [1451,571]"/>
    <s v="1451"/>
    <x v="49"/>
    <s v=""/>
    <s v="14.50%"/>
    <n v="8474241"/>
    <n v="0"/>
    <n v="0"/>
    <n v="0"/>
    <n v="8474241"/>
    <n v="3724876"/>
    <n v="1228764"/>
  </r>
  <r>
    <s v="2020/0011"/>
    <s v="Concept2 párevezős lapát UL - 69 pár"/>
    <s v="Evezős hajók, gépek, lapátok [1451,571]"/>
    <s v="1451"/>
    <x v="49"/>
    <s v=""/>
    <s v="14.50%"/>
    <n v="14245248"/>
    <n v="0"/>
    <n v="0"/>
    <n v="0"/>
    <n v="14245248"/>
    <n v="6274983"/>
    <n v="2065559"/>
  </r>
  <r>
    <s v="2020/0015"/>
    <s v="Filippi carbon wing riggel aliante 1 db"/>
    <s v="Evezős hajók, gépek, lapátok [1451,571]"/>
    <s v="1451"/>
    <x v="50"/>
    <s v=""/>
    <s v="14.50%"/>
    <n v="1133900"/>
    <n v="0"/>
    <n v="0"/>
    <n v="0"/>
    <n v="1133900"/>
    <n v="474846"/>
    <n v="164417"/>
  </r>
  <r>
    <s v="2020/0022"/>
    <s v="Filippi Para egypár karbon Aliante villa"/>
    <s v="Evezős hajók, gépek, lapátok [1451,571]"/>
    <s v="1451"/>
    <x v="51"/>
    <s v=""/>
    <s v="14.50%"/>
    <n v="4220921"/>
    <n v="0"/>
    <n v="0"/>
    <n v="0"/>
    <n v="4220921"/>
    <n v="1705739"/>
    <n v="612034"/>
  </r>
  <r>
    <s v="2020/0023"/>
    <s v="Filippi 1x F50 carbon Aliante F50FC0JH"/>
    <s v="Evezős hajók, gépek, lapátok [1451,571]"/>
    <s v="1451"/>
    <x v="51"/>
    <s v=""/>
    <s v="14.50%"/>
    <n v="3906630"/>
    <n v="0"/>
    <n v="0"/>
    <n v="0"/>
    <n v="3906630"/>
    <n v="1577451"/>
    <n v="566457"/>
  </r>
  <r>
    <s v="2020/0024"/>
    <s v="Filippi 1x F15 carbon Aliante F15DC989"/>
    <s v="Evezős hajók, gépek, lapátok [1451,571]"/>
    <s v="1451"/>
    <x v="51"/>
    <s v=""/>
    <s v="14.50%"/>
    <n v="3906630"/>
    <n v="0"/>
    <n v="0"/>
    <n v="0"/>
    <n v="3906630"/>
    <n v="1577451"/>
    <n v="566457"/>
  </r>
  <r>
    <s v="2020/0025"/>
    <s v="Filippi 1x F139 carbon Aliante F39IB9DB"/>
    <s v="Evezős hajók, gépek, lapátok [1451,571]"/>
    <s v="1451"/>
    <x v="51"/>
    <s v=""/>
    <s v="14.50%"/>
    <n v="3906630"/>
    <n v="0"/>
    <n v="0"/>
    <n v="0"/>
    <n v="3906630"/>
    <n v="1577451"/>
    <n v="566457"/>
  </r>
  <r>
    <s v="2020/0026"/>
    <s v="Filippi 1x F01 alumínium wing villa F01HC03H"/>
    <s v="Evezős hajók, gépek, lapátok [1451,571]"/>
    <s v="1451"/>
    <x v="51"/>
    <s v=""/>
    <s v="14.50%"/>
    <n v="3313856"/>
    <n v="0"/>
    <n v="0"/>
    <n v="0"/>
    <n v="3313856"/>
    <n v="1335478"/>
    <n v="480507"/>
  </r>
  <r>
    <s v="2020/0027"/>
    <s v="Filippi 1x F01 alumínium wing villa F01HC04D"/>
    <s v="Evezős hajók, gépek, lapátok [1451,571]"/>
    <s v="1451"/>
    <x v="51"/>
    <s v=""/>
    <s v="14.50%"/>
    <n v="3313856"/>
    <n v="0"/>
    <n v="0"/>
    <n v="0"/>
    <n v="3313856"/>
    <n v="1335478"/>
    <n v="480507"/>
  </r>
  <r>
    <s v="2020/0028"/>
    <s v="Filippi 1x F14 alumínium wing villa F14HB9JS"/>
    <s v="Evezős hajók, gépek, lapátok [1451,571]"/>
    <s v="1451"/>
    <x v="51"/>
    <s v=""/>
    <s v="14.50%"/>
    <n v="3313856"/>
    <n v="0"/>
    <n v="0"/>
    <n v="0"/>
    <n v="3313856"/>
    <n v="1335478"/>
    <n v="480507"/>
  </r>
  <r>
    <s v="2020/0029"/>
    <s v="Filippi 1x F14 alumínium wing villa F14GB9V8"/>
    <s v="Evezős hajók, gépek, lapátok [1451,571]"/>
    <s v="1451"/>
    <x v="51"/>
    <s v=""/>
    <s v="14.50%"/>
    <n v="3313856"/>
    <n v="0"/>
    <n v="0"/>
    <n v="0"/>
    <n v="3313856"/>
    <n v="1335478"/>
    <n v="480507"/>
  </r>
  <r>
    <s v="2020/0030"/>
    <s v="Filippi 1x F15 alumínium wing villa F15CC09L"/>
    <s v="Evezős hajók, gépek, lapátok [1451,571]"/>
    <s v="1451"/>
    <x v="51"/>
    <s v=""/>
    <s v="14.50%"/>
    <n v="3313856"/>
    <n v="0"/>
    <n v="0"/>
    <n v="0"/>
    <n v="3313856"/>
    <n v="1335478"/>
    <n v="480507"/>
  </r>
  <r>
    <s v="2020/0031"/>
    <s v="Filippi 2x F17 karbon aliante villa F17GC0CR"/>
    <s v="Evezős hajók, gépek, lapátok [1451,571]"/>
    <s v="1451"/>
    <x v="51"/>
    <s v=""/>
    <s v="14.50%"/>
    <n v="6333426"/>
    <n v="0"/>
    <n v="0"/>
    <n v="0"/>
    <n v="6333426"/>
    <n v="2568062"/>
    <n v="918352"/>
  </r>
  <r>
    <s v="2020/0032"/>
    <s v="Filippi 2x F13 karbon aliante villa F13GC076"/>
    <s v="Evezős hajók, gépek, lapátok [1451,571]"/>
    <s v="1451"/>
    <x v="51"/>
    <s v=""/>
    <s v="14.50%"/>
    <n v="6333426"/>
    <n v="0"/>
    <n v="0"/>
    <n v="0"/>
    <n v="6333426"/>
    <n v="2568062"/>
    <n v="918352"/>
  </r>
  <r>
    <s v="2020/0033"/>
    <s v="Filippi 2x F17 karbon aliante villa F17HC02D"/>
    <s v="Evezős hajók, gépek, lapátok [1451,571]"/>
    <s v="1451"/>
    <x v="51"/>
    <s v=""/>
    <s v="14.50%"/>
    <n v="6333426"/>
    <n v="0"/>
    <n v="0"/>
    <n v="0"/>
    <n v="6333426"/>
    <n v="2568062"/>
    <n v="918352"/>
  </r>
  <r>
    <s v="2020/0034"/>
    <s v="Filippi 2x F46 karbon aliante villa F46EC0J2"/>
    <s v="Evezős hajók, gépek, lapátok [1451,571]"/>
    <s v="1451"/>
    <x v="51"/>
    <s v=""/>
    <s v="14.50%"/>
    <n v="6333426"/>
    <n v="0"/>
    <n v="0"/>
    <n v="0"/>
    <n v="6333426"/>
    <n v="2568062"/>
    <n v="918352"/>
  </r>
  <r>
    <s v="2020/0035"/>
    <s v="Filippi 2x F13 alumínium wing villa F13DC0BI"/>
    <s v="Evezős hajók, gépek, lapátok [1451,571]"/>
    <s v="1451"/>
    <x v="51"/>
    <s v=""/>
    <s v="14.50%"/>
    <n v="5155834"/>
    <n v="0"/>
    <n v="0"/>
    <n v="0"/>
    <n v="5155834"/>
    <n v="2087361"/>
    <n v="747592"/>
  </r>
  <r>
    <s v="2020/0036"/>
    <s v="Filippi 2x F17 karbon aliante villa F17FC0HD"/>
    <s v="Evezős hajók, gépek, lapátok [1451,571]"/>
    <s v="1451"/>
    <x v="51"/>
    <s v=""/>
    <s v="14.50%"/>
    <n v="6377188"/>
    <n v="0"/>
    <n v="0"/>
    <n v="0"/>
    <n v="6377188"/>
    <n v="2585916"/>
    <n v="924695"/>
  </r>
  <r>
    <s v="2020/0037"/>
    <s v="Filippi 4- F31 alumínium wing villa F31FC04J"/>
    <s v="Evezős hajók, gépek, lapátok [1451,571]"/>
    <s v="1451"/>
    <x v="51"/>
    <s v=""/>
    <s v="14.50%"/>
    <n v="7220598"/>
    <n v="0"/>
    <n v="0"/>
    <n v="0"/>
    <n v="7220598"/>
    <n v="2930194"/>
    <n v="1046987"/>
  </r>
  <r>
    <s v="2020/0038"/>
    <s v="Filippi 4- F38 alumínium wing villa F38HB9IX"/>
    <s v="Evezős hajók, gépek, lapátok [1451,571]"/>
    <s v="1451"/>
    <x v="51"/>
    <s v=""/>
    <s v="14.50%"/>
    <n v="7220598"/>
    <n v="0"/>
    <n v="0"/>
    <n v="0"/>
    <n v="7220598"/>
    <n v="2930194"/>
    <n v="1046987"/>
  </r>
  <r>
    <s v="2020/0039"/>
    <s v="Filippi 8+ F42 alumínium wing villa F42DC024"/>
    <s v="Evezős hajók, gépek, lapátok [1451,571]"/>
    <s v="1451"/>
    <x v="51"/>
    <s v=""/>
    <s v="14.50%"/>
    <n v="12428263"/>
    <n v="0"/>
    <n v="0"/>
    <n v="0"/>
    <n v="12428263"/>
    <n v="5055958"/>
    <n v="1802100"/>
  </r>
  <r>
    <s v="2020/0040"/>
    <s v="Filippi 1x F39 karbon aliante villa F39IB9LR"/>
    <s v="Evezős hajók, gépek, lapátok [1451,571]"/>
    <s v="1451"/>
    <x v="51"/>
    <s v=""/>
    <s v="14.50%"/>
    <n v="3906630"/>
    <n v="0"/>
    <n v="0"/>
    <n v="0"/>
    <n v="3906630"/>
    <n v="1577451"/>
    <n v="566457"/>
  </r>
  <r>
    <s v="2020/0041"/>
    <s v="Filippi carbon wing ringer aliante"/>
    <s v="Evezős hajók, gépek, lapátok [1451,571]"/>
    <s v="1451"/>
    <x v="52"/>
    <s v=""/>
    <s v="14.50%"/>
    <n v="1127037"/>
    <n v="0"/>
    <n v="0"/>
    <n v="0"/>
    <n v="1127037"/>
    <n v="413605"/>
    <n v="163424"/>
  </r>
  <r>
    <s v="2020/0042"/>
    <s v="Filippi 2x /2 F13 alumínium wing villa F13DB89RB"/>
    <s v="Evezős hajók, gépek, lapátok [1451,571]"/>
    <s v="1451"/>
    <x v="53"/>
    <s v=""/>
    <s v="14.50%"/>
    <n v="5564134"/>
    <n v="0"/>
    <n v="0"/>
    <n v="0"/>
    <n v="5564134"/>
    <n v="2236477"/>
    <n v="806800"/>
  </r>
  <r>
    <s v="2020/0043"/>
    <s v="Filippi 2x /2 F17 alumínium wing villa F17HC0EQ"/>
    <s v="Evezős hajók, gépek, lapátok [1451,571]"/>
    <s v="1451"/>
    <x v="53"/>
    <s v=""/>
    <s v="14.50%"/>
    <n v="5564134"/>
    <n v="0"/>
    <n v="0"/>
    <n v="0"/>
    <n v="5564134"/>
    <n v="2236477"/>
    <n v="806800"/>
  </r>
  <r>
    <s v="2020/0044"/>
    <s v="Filippi 2x /2 F17 alumínium wing villa F17HC0GF"/>
    <s v="Evezős hajók, gépek, lapátok [1451,571]"/>
    <s v="1451"/>
    <x v="53"/>
    <s v=""/>
    <s v="14.50%"/>
    <n v="5564134"/>
    <n v="0"/>
    <n v="0"/>
    <n v="0"/>
    <n v="5564134"/>
    <n v="2236477"/>
    <n v="806800"/>
  </r>
  <r>
    <s v="2020/0045"/>
    <s v="Filippi 2x /2 F46 alumínium wing villa F46FC0CR"/>
    <s v="Evezős hajók, gépek, lapátok [1451,571]"/>
    <s v="1451"/>
    <x v="53"/>
    <s v=""/>
    <s v="14.50%"/>
    <n v="5564134"/>
    <n v="0"/>
    <n v="0"/>
    <n v="0"/>
    <n v="5564134"/>
    <n v="2236477"/>
    <n v="806800"/>
  </r>
  <r>
    <s v="2020/0046"/>
    <s v="Filippi 2x /2 F46 alumínium wing villa F46FC0YT"/>
    <s v="Evezős hajók, gépek, lapátok [1451,571]"/>
    <s v="1451"/>
    <x v="53"/>
    <s v=""/>
    <s v="14.50%"/>
    <n v="5564134"/>
    <n v="0"/>
    <n v="0"/>
    <n v="0"/>
    <n v="5564134"/>
    <n v="2236477"/>
    <n v="806800"/>
  </r>
  <r>
    <s v="2020/0047"/>
    <s v="Filippi 4x /4- F38 alumínium wing villa F38HB98S"/>
    <s v="Evezős hajók, gépek, lapátok [1451,571]"/>
    <s v="1451"/>
    <x v="53"/>
    <s v=""/>
    <s v="14.50%"/>
    <n v="8700849"/>
    <n v="0"/>
    <n v="0"/>
    <n v="0"/>
    <n v="8700849"/>
    <n v="3506859"/>
    <n v="1261626"/>
  </r>
  <r>
    <s v="2020/0048"/>
    <s v="Filippi 4x /4- F38 alumínium wing villa F38HB9CR"/>
    <s v="Evezős hajók, gépek, lapátok [1451,571]"/>
    <s v="1451"/>
    <x v="53"/>
    <s v=""/>
    <s v="14.50%"/>
    <n v="8700849"/>
    <n v="0"/>
    <n v="0"/>
    <n v="0"/>
    <n v="8700849"/>
    <n v="3506859"/>
    <n v="1261626"/>
  </r>
  <r>
    <s v="2020/0049"/>
    <s v="Filippi 4x /4- F38 alumínium wing villa F38HC0R3"/>
    <s v="Evezős hajók, gépek, lapátok [1451,571]"/>
    <s v="1451"/>
    <x v="53"/>
    <s v=""/>
    <s v="14.50%"/>
    <n v="8700849"/>
    <n v="0"/>
    <n v="0"/>
    <n v="0"/>
    <n v="8700849"/>
    <n v="3506859"/>
    <n v="1261626"/>
  </r>
  <r>
    <s v="2020/0050"/>
    <s v="Filippi 4x /4- F43 alumínium wing villa FCB914"/>
    <s v="Evezős hajók, gépek, lapátok [1451,571]"/>
    <s v="1451"/>
    <x v="53"/>
    <s v=""/>
    <s v="14.50%"/>
    <n v="8700849"/>
    <n v="0"/>
    <n v="0"/>
    <n v="0"/>
    <n v="8700849"/>
    <n v="3506859"/>
    <n v="1261626"/>
  </r>
  <r>
    <s v="2020/0051"/>
    <s v="Filippi 4x /4- F52 alumínium wing villa F52EC0IL"/>
    <s v="Evezős hajók, gépek, lapátok [1451,571]"/>
    <s v="1451"/>
    <x v="53"/>
    <s v=""/>
    <s v="14.50%"/>
    <n v="8700849"/>
    <n v="0"/>
    <n v="0"/>
    <n v="0"/>
    <n v="8700849"/>
    <n v="3506859"/>
    <n v="1261626"/>
  </r>
  <r>
    <s v="2020/0052"/>
    <s v="Filippi 8+ F49 alumínium wing villa F49HC05H"/>
    <s v="Evezős hajók, gépek, lapátok [1451,571]"/>
    <s v="1451"/>
    <x v="53"/>
    <s v=""/>
    <s v="14.50%"/>
    <n v="12457254"/>
    <n v="0"/>
    <n v="0"/>
    <n v="0"/>
    <n v="12457254"/>
    <n v="5028198"/>
    <n v="1806302"/>
  </r>
  <r>
    <s v="2020/0053"/>
    <s v="Filippi 8+ F49 alumínium wing villa F49HC060"/>
    <s v="Evezős hajók, gépek, lapátok [1451,571]"/>
    <s v="1451"/>
    <x v="53"/>
    <s v=""/>
    <s v="14.50%"/>
    <n v="12457254"/>
    <n v="0"/>
    <n v="0"/>
    <n v="0"/>
    <n v="12457254"/>
    <n v="5028198"/>
    <n v="1806302"/>
  </r>
  <r>
    <s v="2020/0054"/>
    <s v="Wintech Racing evezőshajó 1x mini Club"/>
    <s v="Evezős hajók, gépek, lapátok [1451,571]"/>
    <s v="1451"/>
    <x v="54"/>
    <s v=""/>
    <s v="14.50%"/>
    <n v="962312"/>
    <n v="0"/>
    <n v="0"/>
    <n v="0"/>
    <n v="962312"/>
    <n v="365337"/>
    <n v="139537"/>
  </r>
  <r>
    <s v="2020/0055"/>
    <s v="Wintech Racing evezőshajó 1x mini Club"/>
    <s v="Evezős hajók, gépek, lapátok [1451,571]"/>
    <s v="1451"/>
    <x v="54"/>
    <s v=""/>
    <s v="14.50%"/>
    <n v="962312"/>
    <n v="0"/>
    <n v="0"/>
    <n v="0"/>
    <n v="962312"/>
    <n v="365337"/>
    <n v="139537"/>
  </r>
  <r>
    <s v="2020/0056"/>
    <s v="Wintech Racing evezőshajó 1x Club C/LW"/>
    <s v="Evezős hajók, gépek, lapátok [1451,571]"/>
    <s v="1451"/>
    <x v="54"/>
    <s v=""/>
    <s v="14.50%"/>
    <n v="941257"/>
    <n v="0"/>
    <n v="0"/>
    <n v="0"/>
    <n v="941257"/>
    <n v="356985"/>
    <n v="136486"/>
  </r>
  <r>
    <s v="2020/0057"/>
    <s v="Wintech Racing evezőshajó 1x Club C/LW"/>
    <s v="Evezős hajók, gépek, lapátok [1451,571]"/>
    <s v="1451"/>
    <x v="54"/>
    <s v=""/>
    <s v="14.50%"/>
    <n v="941257"/>
    <n v="0"/>
    <n v="0"/>
    <n v="0"/>
    <n v="941257"/>
    <n v="356985"/>
    <n v="136486"/>
  </r>
  <r>
    <s v="2020/0058"/>
    <s v="Wintech Racing evezőshajó 1x Club C/LW"/>
    <s v="Evezős hajók, gépek, lapátok [1451,571]"/>
    <s v="1451"/>
    <x v="54"/>
    <s v=""/>
    <s v="14.50%"/>
    <n v="941257"/>
    <n v="0"/>
    <n v="0"/>
    <n v="0"/>
    <n v="941257"/>
    <n v="356985"/>
    <n v="136486"/>
  </r>
  <r>
    <s v="2020/0059"/>
    <s v="Wintech Racing evezőshajó 1x Club C/LW"/>
    <s v="Evezős hajók, gépek, lapátok [1451,571]"/>
    <s v="1451"/>
    <x v="54"/>
    <s v=""/>
    <s v="14.50%"/>
    <n v="941257"/>
    <n v="0"/>
    <n v="0"/>
    <n v="0"/>
    <n v="941257"/>
    <n v="356985"/>
    <n v="136486"/>
  </r>
  <r>
    <s v="2020/0060"/>
    <s v="Wintech Racing evezőshajó 1x Club C/LW"/>
    <s v="Evezős hajók, gépek, lapátok [1451,571]"/>
    <s v="1451"/>
    <x v="54"/>
    <s v=""/>
    <s v="14.50%"/>
    <n v="941257"/>
    <n v="0"/>
    <n v="0"/>
    <n v="0"/>
    <n v="941257"/>
    <n v="356985"/>
    <n v="136486"/>
  </r>
  <r>
    <s v="2020/0061"/>
    <s v="Wintech Racing evezőshajó 1x Club C/LW"/>
    <s v="Evezős hajók, gépek, lapátok [1451,571]"/>
    <s v="1451"/>
    <x v="54"/>
    <s v=""/>
    <s v="14.50%"/>
    <n v="941257"/>
    <n v="0"/>
    <n v="0"/>
    <n v="0"/>
    <n v="941257"/>
    <n v="356985"/>
    <n v="136486"/>
  </r>
  <r>
    <s v="2020/0062"/>
    <s v="Wintech Racing evezőshajó 1x Club C/LW"/>
    <s v="Evezős hajók, gépek, lapátok [1451,571]"/>
    <s v="1451"/>
    <x v="54"/>
    <s v=""/>
    <s v="14.50%"/>
    <n v="941257"/>
    <n v="0"/>
    <n v="0"/>
    <n v="0"/>
    <n v="941257"/>
    <n v="356985"/>
    <n v="136486"/>
  </r>
  <r>
    <s v="2020/0063"/>
    <s v="Wintech Racing evezőshajó 1x Club C Spec /MW"/>
    <s v="Evezős hajók, gépek, lapátok [1451,571]"/>
    <s v="1451"/>
    <x v="54"/>
    <s v=""/>
    <s v="14.50%"/>
    <n v="941257"/>
    <n v="0"/>
    <n v="0"/>
    <n v="0"/>
    <n v="941257"/>
    <n v="356985"/>
    <n v="136486"/>
  </r>
  <r>
    <s v="2020/0064"/>
    <s v="Wintech Racing evezőshajó 1x Club B / LW"/>
    <s v="Evezős hajók, gépek, lapátok [1451,571]"/>
    <s v="1451"/>
    <x v="54"/>
    <s v=""/>
    <s v="14.50%"/>
    <n v="1118181"/>
    <n v="0"/>
    <n v="0"/>
    <n v="0"/>
    <n v="1118181"/>
    <n v="427151"/>
    <n v="162132"/>
  </r>
  <r>
    <s v="2020/0065"/>
    <s v="Wintech Racing evezőshajó 1x Club B / LW"/>
    <s v="Evezős hajók, gépek, lapátok [1451,571]"/>
    <s v="1451"/>
    <x v="54"/>
    <s v=""/>
    <s v="14.50%"/>
    <n v="1118181"/>
    <n v="0"/>
    <n v="0"/>
    <n v="0"/>
    <n v="1118181"/>
    <n v="427151"/>
    <n v="162132"/>
  </r>
  <r>
    <s v="2020/0066"/>
    <s v="Wintech Racing evezőshajó 1x Club B / LW"/>
    <s v="Evezős hajók, gépek, lapátok [1451,571]"/>
    <s v="1451"/>
    <x v="54"/>
    <s v=""/>
    <s v="14.50%"/>
    <n v="1118181"/>
    <n v="0"/>
    <n v="0"/>
    <n v="0"/>
    <n v="1118181"/>
    <n v="427151"/>
    <n v="162132"/>
  </r>
  <r>
    <s v="2020/0067"/>
    <s v="Wintech Racing evezőshajó 1x Club B / LW"/>
    <s v="Evezős hajók, gépek, lapátok [1451,571]"/>
    <s v="1451"/>
    <x v="54"/>
    <s v=""/>
    <s v="14.50%"/>
    <n v="1118181"/>
    <n v="0"/>
    <n v="0"/>
    <n v="0"/>
    <n v="1118181"/>
    <n v="427151"/>
    <n v="162132"/>
  </r>
  <r>
    <s v="2020/0068"/>
    <s v="Wintech Racing evezőshajó 1x Club B / LW"/>
    <s v="Evezős hajók, gépek, lapátok [1451,571]"/>
    <s v="1451"/>
    <x v="54"/>
    <s v=""/>
    <s v="14.50%"/>
    <n v="1118181"/>
    <n v="0"/>
    <n v="0"/>
    <n v="0"/>
    <n v="1118181"/>
    <n v="427151"/>
    <n v="162132"/>
  </r>
  <r>
    <s v="2020/0069"/>
    <s v="Wintech Racing evezőshajó 1x Club B / LW"/>
    <s v="Evezős hajók, gépek, lapátok [1451,571]"/>
    <s v="1451"/>
    <x v="54"/>
    <s v=""/>
    <s v="14.50%"/>
    <n v="1118181"/>
    <n v="0"/>
    <n v="0"/>
    <n v="0"/>
    <n v="1118181"/>
    <n v="427151"/>
    <n v="162132"/>
  </r>
  <r>
    <s v="2020/0070"/>
    <s v="Wintech Racing evezőshajó 1x Club B / LW"/>
    <s v="Evezős hajók, gépek, lapátok [1451,571]"/>
    <s v="1451"/>
    <x v="54"/>
    <s v=""/>
    <s v="14.50%"/>
    <n v="1118181"/>
    <n v="0"/>
    <n v="0"/>
    <n v="0"/>
    <n v="1118181"/>
    <n v="427151"/>
    <n v="162132"/>
  </r>
  <r>
    <s v="2020/0071"/>
    <s v="Wintech Racing evezőshajó 1x Club A / LW"/>
    <s v="Evezős hajók, gépek, lapátok [1451,571]"/>
    <s v="1451"/>
    <x v="54"/>
    <s v=""/>
    <s v="14.50%"/>
    <n v="1454669"/>
    <n v="0"/>
    <n v="0"/>
    <n v="0"/>
    <n v="1454669"/>
    <n v="560617"/>
    <n v="210923"/>
  </r>
  <r>
    <s v="2020/0072"/>
    <s v="Wintech Racing evezőshajó 1x Club A / LW"/>
    <s v="Evezős hajók, gépek, lapátok [1451,571]"/>
    <s v="1451"/>
    <x v="54"/>
    <s v=""/>
    <s v="14.50%"/>
    <n v="1454669"/>
    <n v="0"/>
    <n v="0"/>
    <n v="0"/>
    <n v="1454669"/>
    <n v="560617"/>
    <n v="210923"/>
  </r>
  <r>
    <s v="2020/0073"/>
    <s v="Wintech Racing evezőshajó 1x Club A / LW"/>
    <s v="Evezős hajók, gépek, lapátok [1451,571]"/>
    <s v="1451"/>
    <x v="54"/>
    <s v=""/>
    <s v="14.50%"/>
    <n v="1454669"/>
    <n v="0"/>
    <n v="0"/>
    <n v="0"/>
    <n v="1454669"/>
    <n v="560617"/>
    <n v="210923"/>
  </r>
  <r>
    <s v="2020/0074"/>
    <s v="Wintech Racing evezőshajó 1x Club A / LW"/>
    <s v="Evezős hajók, gépek, lapátok [1451,571]"/>
    <s v="1451"/>
    <x v="54"/>
    <s v=""/>
    <s v="14.50%"/>
    <n v="1454669"/>
    <n v="0"/>
    <n v="0"/>
    <n v="0"/>
    <n v="1454669"/>
    <n v="560617"/>
    <n v="210923"/>
  </r>
  <r>
    <s v="2020/0075"/>
    <s v="Wintech Racing evezőshajó 1x Club A / LW"/>
    <s v="Evezős hajók, gépek, lapátok [1451,571]"/>
    <s v="1451"/>
    <x v="54"/>
    <s v=""/>
    <s v="14.50%"/>
    <n v="1454669"/>
    <n v="0"/>
    <n v="0"/>
    <n v="0"/>
    <n v="1454669"/>
    <n v="560617"/>
    <n v="210923"/>
  </r>
  <r>
    <s v="2020/0076"/>
    <s v="Wintech Racing evezőshajó 1x Club A / LW"/>
    <s v="Evezős hajók, gépek, lapátok [1451,571]"/>
    <s v="1451"/>
    <x v="54"/>
    <s v=""/>
    <s v="14.50%"/>
    <n v="1454669"/>
    <n v="0"/>
    <n v="0"/>
    <n v="0"/>
    <n v="1454669"/>
    <n v="560617"/>
    <n v="210923"/>
  </r>
  <r>
    <s v="2020/0077"/>
    <s v="Wintech Racing evezőshajó 1x Club A / MW"/>
    <s v="Evezős hajók, gépek, lapátok [1451,571]"/>
    <s v="1451"/>
    <x v="54"/>
    <s v=""/>
    <s v="14.50%"/>
    <n v="1454669"/>
    <n v="0"/>
    <n v="0"/>
    <n v="0"/>
    <n v="1454669"/>
    <n v="560617"/>
    <n v="210923"/>
  </r>
  <r>
    <s v="2020/0078"/>
    <s v="Wintech Racing evezőshajó 1x Club A / MW"/>
    <s v="Evezős hajók, gépek, lapátok [1451,571]"/>
    <s v="1451"/>
    <x v="54"/>
    <s v=""/>
    <s v="14.50%"/>
    <n v="1454669"/>
    <n v="0"/>
    <n v="0"/>
    <n v="0"/>
    <n v="1454669"/>
    <n v="560617"/>
    <n v="210923"/>
  </r>
  <r>
    <s v="2020/0079"/>
    <s v="Wintech Racing evezőshajó 1x Club A / MW"/>
    <s v="Evezős hajók, gépek, lapátok [1451,571]"/>
    <s v="1451"/>
    <x v="54"/>
    <s v=""/>
    <s v="14.50%"/>
    <n v="1454669"/>
    <n v="0"/>
    <n v="0"/>
    <n v="0"/>
    <n v="1454669"/>
    <n v="560617"/>
    <n v="210923"/>
  </r>
  <r>
    <s v="2020/0080"/>
    <s v="Wintech Racing evezőshajó 1x Club A / MW"/>
    <s v="Evezős hajók, gépek, lapátok [1451,571]"/>
    <s v="1451"/>
    <x v="54"/>
    <s v=""/>
    <s v="14.50%"/>
    <n v="1454669"/>
    <n v="0"/>
    <n v="0"/>
    <n v="0"/>
    <n v="1454669"/>
    <n v="560617"/>
    <n v="210923"/>
  </r>
  <r>
    <s v="2020/0081"/>
    <s v="Wintech Racing evezőshajó 1x Club A / MW"/>
    <s v="Evezős hajók, gépek, lapátok [1451,571]"/>
    <s v="1451"/>
    <x v="54"/>
    <s v=""/>
    <s v="14.50%"/>
    <n v="1454669"/>
    <n v="0"/>
    <n v="0"/>
    <n v="0"/>
    <n v="1454669"/>
    <n v="560617"/>
    <n v="210923"/>
  </r>
  <r>
    <s v="2020/0082"/>
    <s v="Wintech Racing evezőshajó 1x Club A / MW"/>
    <s v="Evezős hajók, gépek, lapátok [1451,571]"/>
    <s v="1451"/>
    <x v="54"/>
    <s v=""/>
    <s v="14.50%"/>
    <n v="1454669"/>
    <n v="0"/>
    <n v="0"/>
    <n v="0"/>
    <n v="1454669"/>
    <n v="560617"/>
    <n v="210923"/>
  </r>
  <r>
    <s v="2020/0083"/>
    <s v="Wintech Racing evezőshajó 1x Club A / MW"/>
    <s v="Evezős hajók, gépek, lapátok [1451,571]"/>
    <s v="1451"/>
    <x v="54"/>
    <s v=""/>
    <s v="14.50%"/>
    <n v="1454669"/>
    <n v="0"/>
    <n v="0"/>
    <n v="0"/>
    <n v="1454669"/>
    <n v="560617"/>
    <n v="210923"/>
  </r>
  <r>
    <s v="2020/0084"/>
    <s v="Wintech Racing evezőshajó 1x Club A / HW"/>
    <s v="Evezős hajók, gépek, lapátok [1451,571]"/>
    <s v="1451"/>
    <x v="54"/>
    <s v=""/>
    <s v="14.50%"/>
    <n v="1454669"/>
    <n v="0"/>
    <n v="0"/>
    <n v="0"/>
    <n v="1454669"/>
    <n v="560617"/>
    <n v="210923"/>
  </r>
  <r>
    <s v="2020/0085"/>
    <s v="Wintech Racing evezőshajó 1x Club A / HW"/>
    <s v="Evezős hajók, gépek, lapátok [1451,571]"/>
    <s v="1451"/>
    <x v="54"/>
    <s v=""/>
    <s v="14.50%"/>
    <n v="1454669"/>
    <n v="0"/>
    <n v="0"/>
    <n v="0"/>
    <n v="1454669"/>
    <n v="560617"/>
    <n v="210923"/>
  </r>
  <r>
    <s v="2020/0086"/>
    <s v="Wintech Racing evezőshajó 2x Club C/ LW"/>
    <s v="Evezős hajók, gépek, lapátok [1451,571]"/>
    <s v="1451"/>
    <x v="54"/>
    <s v=""/>
    <s v="14.50%"/>
    <n v="1460578"/>
    <n v="0"/>
    <n v="0"/>
    <n v="0"/>
    <n v="1460578"/>
    <n v="562960"/>
    <n v="211783"/>
  </r>
  <r>
    <s v="2020/0087"/>
    <s v="Wintech Racing evezőshajó 2x Club B/ LW"/>
    <s v="Evezős hajók, gépek, lapátok [1451,571]"/>
    <s v="1451"/>
    <x v="54"/>
    <s v=""/>
    <s v="14.50%"/>
    <n v="1767147"/>
    <n v="0"/>
    <n v="0"/>
    <n v="0"/>
    <n v="1767147"/>
    <n v="684571"/>
    <n v="256241"/>
  </r>
  <r>
    <s v="2020/0088"/>
    <s v="Wintech Racing evezőshajó 2x Club A/ LW"/>
    <s v="Evezős hajók, gépek, lapátok [1451,571]"/>
    <s v="1451"/>
    <x v="54"/>
    <s v=""/>
    <s v="14.50%"/>
    <n v="2244361"/>
    <n v="0"/>
    <n v="0"/>
    <n v="0"/>
    <n v="2244361"/>
    <n v="873858"/>
    <n v="325430"/>
  </r>
  <r>
    <s v="2020/0089"/>
    <s v="Wintech Racing evezőshajó 2x/2 Club C / LW"/>
    <s v="Evezős hajók, gépek, lapátok [1451,571]"/>
    <s v="1451"/>
    <x v="54"/>
    <s v=""/>
    <s v="14.50%"/>
    <n v="1553288"/>
    <n v="0"/>
    <n v="0"/>
    <n v="0"/>
    <n v="1553288"/>
    <n v="599742"/>
    <n v="225229"/>
  </r>
  <r>
    <s v="2020/0090"/>
    <s v="Wintech Racing evezőshajó 2x/2 Club B/ LW"/>
    <s v="Evezős hajók, gépek, lapátok [1451,571]"/>
    <s v="1451"/>
    <x v="54"/>
    <s v=""/>
    <s v="14.50%"/>
    <n v="1869829"/>
    <n v="0"/>
    <n v="0"/>
    <n v="0"/>
    <n v="1869829"/>
    <n v="725300"/>
    <n v="271124"/>
  </r>
  <r>
    <s v="2020/0091"/>
    <s v="Wintech Racing evezőshajó 2x/2 Club B/ LW"/>
    <s v="Evezős hajók, gépek, lapátok [1451,571]"/>
    <s v="1451"/>
    <x v="54"/>
    <s v=""/>
    <s v="14.50%"/>
    <n v="1869829"/>
    <n v="0"/>
    <n v="0"/>
    <n v="0"/>
    <n v="1869829"/>
    <n v="725300"/>
    <n v="271124"/>
  </r>
  <r>
    <s v="2020/0092"/>
    <s v="Wintech Racing evezőshajó 2x/2 Club B/ LW"/>
    <s v="Evezős hajók, gépek, lapátok [1451,571]"/>
    <s v="1451"/>
    <x v="54"/>
    <s v=""/>
    <s v="14.50%"/>
    <n v="1869829"/>
    <n v="0"/>
    <n v="0"/>
    <n v="0"/>
    <n v="1869829"/>
    <n v="725300"/>
    <n v="271124"/>
  </r>
  <r>
    <s v="2020/0093"/>
    <s v="Wintech Racing evezőshajó 2x/2 Club B/ LW"/>
    <s v="Evezős hajók, gépek, lapátok [1451,571]"/>
    <s v="1451"/>
    <x v="54"/>
    <s v=""/>
    <s v="14.50%"/>
    <n v="1869829"/>
    <n v="0"/>
    <n v="0"/>
    <n v="0"/>
    <n v="1869829"/>
    <n v="725300"/>
    <n v="271124"/>
  </r>
  <r>
    <s v="2020/0094"/>
    <s v="Wintech Racing evezőshajó 2x/2 Club B/ LW"/>
    <s v="Evezős hajók, gépek, lapátok [1451,571]"/>
    <s v="1451"/>
    <x v="54"/>
    <s v=""/>
    <s v="14.50%"/>
    <n v="1869829"/>
    <n v="0"/>
    <n v="0"/>
    <n v="0"/>
    <n v="1869829"/>
    <n v="725300"/>
    <n v="271124"/>
  </r>
  <r>
    <s v="2020/0095"/>
    <s v="Wintech Racing evezőshajó 2x/2 Club A/ LW"/>
    <s v="Evezős hajók, gépek, lapátok [1451,571]"/>
    <s v="1451"/>
    <x v="54"/>
    <s v=""/>
    <s v="14.50%"/>
    <n v="2347175"/>
    <n v="0"/>
    <n v="0"/>
    <n v="0"/>
    <n v="2347175"/>
    <n v="914611"/>
    <n v="340342"/>
  </r>
  <r>
    <s v="2020/0096"/>
    <s v="Wintech Racing evezőshajó 2x/2 Club A/ LW"/>
    <s v="Evezős hajók, gépek, lapátok [1451,571]"/>
    <s v="1451"/>
    <x v="54"/>
    <s v=""/>
    <s v="14.50%"/>
    <n v="2347175"/>
    <n v="0"/>
    <n v="0"/>
    <n v="0"/>
    <n v="2347175"/>
    <n v="914611"/>
    <n v="340342"/>
  </r>
  <r>
    <s v="2020/0097"/>
    <s v="Wintech Racing evezőshajó 2x/2 Club A/ LW"/>
    <s v="Evezős hajók, gépek, lapátok [1451,571]"/>
    <s v="1451"/>
    <x v="54"/>
    <s v=""/>
    <s v="14.50%"/>
    <n v="2347175"/>
    <n v="0"/>
    <n v="0"/>
    <n v="0"/>
    <n v="2347175"/>
    <n v="914611"/>
    <n v="340342"/>
  </r>
  <r>
    <s v="2020/0098"/>
    <s v="Wintech Racing evezőshajó 2x/2 Club A/ MW"/>
    <s v="Evezős hajók, gépek, lapátok [1451,571]"/>
    <s v="1451"/>
    <x v="54"/>
    <s v=""/>
    <s v="14.50%"/>
    <n v="2347175"/>
    <n v="0"/>
    <n v="0"/>
    <n v="0"/>
    <n v="2347175"/>
    <n v="914611"/>
    <n v="340342"/>
  </r>
  <r>
    <s v="2020/0099"/>
    <s v="Wintech Racing evezőshajó 2x/2 Club A/ MW"/>
    <s v="Evezős hajók, gépek, lapátok [1451,571]"/>
    <s v="1451"/>
    <x v="54"/>
    <s v=""/>
    <s v="14.50%"/>
    <n v="2347175"/>
    <n v="0"/>
    <n v="0"/>
    <n v="0"/>
    <n v="2347175"/>
    <n v="914611"/>
    <n v="340342"/>
  </r>
  <r>
    <s v="2020/0100"/>
    <s v="Wintech Racing evezőshajó 4x Club B / HW"/>
    <s v="Evezős hajók, gépek, lapátok [1451,571]"/>
    <s v="1451"/>
    <x v="54"/>
    <s v=""/>
    <s v="14.50%"/>
    <n v="2962767"/>
    <n v="0"/>
    <n v="0"/>
    <n v="0"/>
    <n v="2962767"/>
    <n v="1158792"/>
    <n v="429605"/>
  </r>
  <r>
    <s v="2020/0101"/>
    <s v="Wintech Racing evezőshajó 4x/4 Club C / MW"/>
    <s v="Evezős hajók, gépek, lapátok [1451,571]"/>
    <s v="1451"/>
    <x v="54"/>
    <s v=""/>
    <s v="14.50%"/>
    <n v="2762943"/>
    <n v="0"/>
    <n v="0"/>
    <n v="0"/>
    <n v="2762943"/>
    <n v="1079541"/>
    <n v="400627"/>
  </r>
  <r>
    <s v="2020/0102"/>
    <s v="Wintech Racing evezőshajó 4x/4 Club C / HW"/>
    <s v="Evezős hajók, gépek, lapátok [1451,571]"/>
    <s v="1451"/>
    <x v="54"/>
    <s v=""/>
    <s v="14.50%"/>
    <n v="2762943"/>
    <n v="0"/>
    <n v="0"/>
    <n v="0"/>
    <n v="2762943"/>
    <n v="1079541"/>
    <n v="400627"/>
  </r>
  <r>
    <s v="2020/0103"/>
    <s v="Wintech Racing evezőshajó 4x/4 Club C / HW"/>
    <s v="Evezős hajók, gépek, lapátok [1451,571]"/>
    <s v="1451"/>
    <x v="54"/>
    <s v=""/>
    <s v="14.50%"/>
    <n v="2762943"/>
    <n v="0"/>
    <n v="0"/>
    <n v="0"/>
    <n v="2762943"/>
    <n v="1079541"/>
    <n v="400627"/>
  </r>
  <r>
    <s v="2020/0104"/>
    <s v="Wintech Racing evezőshajó 4x/4 Club B / MW"/>
    <s v="Evezős hajók, gépek, lapátok [1451,571]"/>
    <s v="1451"/>
    <x v="54"/>
    <s v=""/>
    <s v="14.50%"/>
    <n v="3168501"/>
    <n v="0"/>
    <n v="0"/>
    <n v="0"/>
    <n v="3168501"/>
    <n v="1240403"/>
    <n v="459432"/>
  </r>
  <r>
    <s v="2020/0105"/>
    <s v="Wintech Racing evezőshajó 4x/4 Club B / MW"/>
    <s v="Evezős hajók, gépek, lapátok [1451,571]"/>
    <s v="1451"/>
    <x v="54"/>
    <s v=""/>
    <s v="14.50%"/>
    <n v="3168501"/>
    <n v="0"/>
    <n v="0"/>
    <n v="0"/>
    <n v="3168501"/>
    <n v="1240403"/>
    <n v="459432"/>
  </r>
  <r>
    <s v="2020/0106"/>
    <s v="Wintech Racing evezőshajó 4x/4 Club B / MW"/>
    <s v="Evezős hajók, gépek, lapátok [1451,571]"/>
    <s v="1451"/>
    <x v="54"/>
    <s v=""/>
    <s v="14.50%"/>
    <n v="3168501"/>
    <n v="0"/>
    <n v="0"/>
    <n v="0"/>
    <n v="3168501"/>
    <n v="1240403"/>
    <n v="459432"/>
  </r>
  <r>
    <s v="2020/0107"/>
    <s v="Wintech Racing evezőshajó 4x/4 Club A / MW"/>
    <s v="Evezős hajók, gépek, lapátok [1451,571]"/>
    <s v="1451"/>
    <x v="54"/>
    <s v=""/>
    <s v="14.50%"/>
    <n v="4134749"/>
    <n v="0"/>
    <n v="0"/>
    <n v="0"/>
    <n v="4134749"/>
    <n v="1623638"/>
    <n v="599540"/>
  </r>
  <r>
    <s v="2020/0108"/>
    <s v="Wintech Racing evezőshajó 4x/4 Club A / MW"/>
    <s v="Evezős hajók, gépek, lapátok [1451,571]"/>
    <s v="1451"/>
    <x v="54"/>
    <s v=""/>
    <s v="14.50%"/>
    <n v="4134749"/>
    <n v="0"/>
    <n v="0"/>
    <n v="0"/>
    <n v="4134749"/>
    <n v="1623638"/>
    <n v="599540"/>
  </r>
  <r>
    <s v="2020/0109"/>
    <s v="Wintech Racing evezőslapát Scull C90 Smoothie"/>
    <s v="Evezős hajók, gépek, lapátok [1451,571]"/>
    <s v="1451"/>
    <x v="54"/>
    <s v=""/>
    <s v="14.50%"/>
    <n v="5027048"/>
    <n v="0"/>
    <n v="0"/>
    <n v="0"/>
    <n v="5027048"/>
    <n v="1977569"/>
    <n v="728917"/>
  </r>
  <r>
    <s v="2020/0110"/>
    <s v="Wintech Racing evezőslapát Scull C50 Scull"/>
    <s v="Evezős hajók, gépek, lapátok [1451,571]"/>
    <s v="1451"/>
    <x v="54"/>
    <s v=""/>
    <s v="14.50%"/>
    <n v="522278"/>
    <n v="0"/>
    <n v="0"/>
    <n v="0"/>
    <n v="522278"/>
    <n v="190790"/>
    <n v="75729"/>
  </r>
  <r>
    <s v="2020/0111"/>
    <s v="Wintech Racing evezőslapát Scull / F100 /Mini"/>
    <s v="Evezős hajók, gépek, lapátok [1451,571]"/>
    <s v="1451"/>
    <x v="54"/>
    <s v=""/>
    <s v="14.50%"/>
    <n v="2747720"/>
    <n v="0"/>
    <n v="0"/>
    <n v="0"/>
    <n v="2747720"/>
    <n v="1073494"/>
    <n v="398418"/>
  </r>
  <r>
    <s v="2020/0112"/>
    <s v="Wintech Racing evezőslapát Oar C90 Smoothie"/>
    <s v="Evezős hajók, gépek, lapátok [1451,571]"/>
    <s v="1451"/>
    <x v="54"/>
    <s v=""/>
    <s v="14.50%"/>
    <n v="1334514"/>
    <n v="0"/>
    <n v="0"/>
    <n v="0"/>
    <n v="1334514"/>
    <n v="512970"/>
    <n v="193505"/>
  </r>
  <r>
    <s v="2020/0113"/>
    <s v="Wintech Racing evezőslapát Oar C50 Smoothie"/>
    <s v="Evezős hajók, gépek, lapátok [1451,571]"/>
    <s v="1451"/>
    <x v="54"/>
    <s v=""/>
    <s v="14.50%"/>
    <n v="869513"/>
    <n v="0"/>
    <n v="0"/>
    <n v="0"/>
    <n v="869513"/>
    <n v="328518"/>
    <n v="126080"/>
  </r>
  <r>
    <s v="2020/0116"/>
    <s v="Wintech Racing evezőshajó 1x mini Club"/>
    <s v="Evezős hajók, gépek, lapátok [1451,571]"/>
    <s v="1451"/>
    <x v="55"/>
    <s v=""/>
    <s v="14.50%"/>
    <n v="962311"/>
    <n v="0"/>
    <n v="0"/>
    <n v="0"/>
    <n v="962311"/>
    <n v="356396"/>
    <n v="139537"/>
  </r>
  <r>
    <s v="2020/0117"/>
    <s v="Wintech Racing evezőshajó 1x mini Club"/>
    <s v="Evezős hajók, gépek, lapátok [1451,571]"/>
    <s v="1451"/>
    <x v="55"/>
    <s v=""/>
    <s v="14.50%"/>
    <n v="962311"/>
    <n v="0"/>
    <n v="0"/>
    <n v="0"/>
    <n v="962311"/>
    <n v="356396"/>
    <n v="139537"/>
  </r>
  <r>
    <s v="2020/0118"/>
    <s v="Wintech Racing evezőshajó 1x mini Club"/>
    <s v="Evezős hajók, gépek, lapátok [1451,571]"/>
    <s v="1451"/>
    <x v="55"/>
    <s v=""/>
    <s v="14.50%"/>
    <n v="962311"/>
    <n v="0"/>
    <n v="0"/>
    <n v="0"/>
    <n v="962311"/>
    <n v="356396"/>
    <n v="139537"/>
  </r>
  <r>
    <s v="2020/0119"/>
    <s v="Wintech Racing evezőshajó 1x Club C/ SLW"/>
    <s v="Evezős hajók, gépek, lapátok [1451,571]"/>
    <s v="1451"/>
    <x v="55"/>
    <s v=""/>
    <s v="14.50%"/>
    <n v="941258"/>
    <n v="0"/>
    <n v="0"/>
    <n v="0"/>
    <n v="941258"/>
    <n v="348256"/>
    <n v="136486"/>
  </r>
  <r>
    <s v="2020/0120"/>
    <s v="Wintech Racing evezőshajó 1x Club C/ LW"/>
    <s v="Evezős hajók, gépek, lapátok [1451,571]"/>
    <s v="1451"/>
    <x v="55"/>
    <s v=""/>
    <s v="14.50%"/>
    <n v="941258"/>
    <n v="0"/>
    <n v="0"/>
    <n v="0"/>
    <n v="941258"/>
    <n v="348256"/>
    <n v="136486"/>
  </r>
  <r>
    <s v="2020/0121"/>
    <s v="Wintech Racing evezőshajó 1x Club C/ MW"/>
    <s v="Evezős hajók, gépek, lapátok [1451,571]"/>
    <s v="1451"/>
    <x v="55"/>
    <s v=""/>
    <s v="14.50%"/>
    <n v="941258"/>
    <n v="0"/>
    <n v="0"/>
    <n v="0"/>
    <n v="941258"/>
    <n v="348256"/>
    <n v="136486"/>
  </r>
  <r>
    <s v="2020/0122"/>
    <s v="Wintech Racing evezőshajó 1x Club B/ MW"/>
    <s v="Evezős hajók, gépek, lapátok [1451,571]"/>
    <s v="1451"/>
    <x v="55"/>
    <s v=""/>
    <s v="14.50%"/>
    <n v="1118181"/>
    <n v="0"/>
    <n v="0"/>
    <n v="0"/>
    <n v="1118181"/>
    <n v="416638"/>
    <n v="162132"/>
  </r>
  <r>
    <s v="2020/0123"/>
    <s v="Wintech Racing evezőshajó 1x Club B/ MW"/>
    <s v="Evezős hajók, gépek, lapátok [1451,571]"/>
    <s v="1451"/>
    <x v="55"/>
    <s v=""/>
    <s v="14.50%"/>
    <n v="1118181"/>
    <n v="0"/>
    <n v="0"/>
    <n v="0"/>
    <n v="1118181"/>
    <n v="416638"/>
    <n v="162132"/>
  </r>
  <r>
    <s v="2020/0124"/>
    <s v="Wintech Racing evezőshajó 1x Club B/ MW"/>
    <s v="Evezős hajók, gépek, lapátok [1451,571]"/>
    <s v="1451"/>
    <x v="55"/>
    <s v=""/>
    <s v="14.50%"/>
    <n v="1118181"/>
    <n v="0"/>
    <n v="0"/>
    <n v="0"/>
    <n v="1118181"/>
    <n v="416638"/>
    <n v="162132"/>
  </r>
  <r>
    <s v="2020/0125"/>
    <s v="Wintech Racing evezőshajó 1x Club B/ SHW"/>
    <s v="Evezős hajók, gépek, lapátok [1451,571]"/>
    <s v="1451"/>
    <x v="55"/>
    <s v=""/>
    <s v="14.50%"/>
    <n v="1118181"/>
    <n v="0"/>
    <n v="0"/>
    <n v="0"/>
    <n v="1118181"/>
    <n v="416638"/>
    <n v="162132"/>
  </r>
  <r>
    <s v="2020/0126"/>
    <s v="Wintech Racing evezőshajó 1x Club A/ LW"/>
    <s v="Evezős hajók, gépek, lapátok [1451,571]"/>
    <s v="1451"/>
    <x v="55"/>
    <s v=""/>
    <s v="14.50%"/>
    <n v="1454669"/>
    <n v="0"/>
    <n v="0"/>
    <n v="0"/>
    <n v="1454669"/>
    <n v="546712"/>
    <n v="210923"/>
  </r>
  <r>
    <s v="2020/0127"/>
    <s v="Wintech Racing evezőshajó 2x Club B/ HW"/>
    <s v="Evezős hajók, gépek, lapátok [1451,571]"/>
    <s v="1451"/>
    <x v="55"/>
    <s v=""/>
    <s v="14.50%"/>
    <n v="1767148"/>
    <n v="0"/>
    <n v="0"/>
    <n v="0"/>
    <n v="1767148"/>
    <n v="667515"/>
    <n v="256241"/>
  </r>
  <r>
    <s v="2020/0128"/>
    <s v="Wintech Racing evezőshajó 2x Club B/ HW"/>
    <s v="Evezős hajók, gépek, lapátok [1451,571]"/>
    <s v="1451"/>
    <x v="55"/>
    <s v=""/>
    <s v="14.50%"/>
    <n v="1767148"/>
    <n v="0"/>
    <n v="0"/>
    <n v="0"/>
    <n v="1767148"/>
    <n v="667515"/>
    <n v="256241"/>
  </r>
  <r>
    <s v="2020/0129"/>
    <s v="Wintech Racing evezőshajó 4x Club C/ LW"/>
    <s v="Evezős hajók, gépek, lapátok [1451,571]"/>
    <s v="1451"/>
    <x v="55"/>
    <s v=""/>
    <s v="14.50%"/>
    <n v="2512517"/>
    <n v="0"/>
    <n v="0"/>
    <n v="0"/>
    <n v="2512517"/>
    <n v="955630"/>
    <n v="364317"/>
  </r>
  <r>
    <s v="2020/0130"/>
    <s v="Wintech Racing evezőshajó 8+ Club A / SLW"/>
    <s v="Evezős hajók, gépek, lapátok [1451,571]"/>
    <s v="1451"/>
    <x v="55"/>
    <s v=""/>
    <s v="14.50%"/>
    <n v="6609833"/>
    <n v="0"/>
    <n v="0"/>
    <n v="0"/>
    <n v="6609833"/>
    <n v="2539484"/>
    <n v="958430"/>
  </r>
  <r>
    <s v="2020/0131"/>
    <s v="Wintech Racing evezőshajó 8+ Club A / LW"/>
    <s v="Evezős hajók, gépek, lapátok [1451,571]"/>
    <s v="1451"/>
    <x v="55"/>
    <s v=""/>
    <s v="14.50%"/>
    <n v="6609833"/>
    <n v="0"/>
    <n v="0"/>
    <n v="0"/>
    <n v="6609833"/>
    <n v="2539484"/>
    <n v="958430"/>
  </r>
  <r>
    <s v="2020/0132"/>
    <s v="Wintech Racing evezőshajó 8+ Club A / LW"/>
    <s v="Evezős hajók, gépek, lapátok [1451,571]"/>
    <s v="1451"/>
    <x v="55"/>
    <s v=""/>
    <s v="14.50%"/>
    <n v="6609833"/>
    <n v="0"/>
    <n v="0"/>
    <n v="0"/>
    <n v="6609833"/>
    <n v="2539484"/>
    <n v="958430"/>
  </r>
  <r>
    <s v="2020/0133"/>
    <s v="Wintech Racing evezőshajó 8+ Club A / LW"/>
    <s v="Evezős hajók, gépek, lapátok [1451,571]"/>
    <s v="1451"/>
    <x v="55"/>
    <s v=""/>
    <s v="14.50%"/>
    <n v="6609833"/>
    <n v="0"/>
    <n v="0"/>
    <n v="0"/>
    <n v="6609833"/>
    <n v="2539484"/>
    <n v="958430"/>
  </r>
  <r>
    <s v="2020/0134"/>
    <s v="Wintech Racing evezőshajó 8+ Club A / MW"/>
    <s v="Evezős hajók, gépek, lapátok [1451,571]"/>
    <s v="1451"/>
    <x v="55"/>
    <s v=""/>
    <s v="14.50%"/>
    <n v="6609833"/>
    <n v="0"/>
    <n v="0"/>
    <n v="0"/>
    <n v="6609833"/>
    <n v="2539484"/>
    <n v="958430"/>
  </r>
  <r>
    <s v="2020/0135"/>
    <s v="Wintech Racing evezőshajó 2x Club C/ LW"/>
    <s v="Evezős hajók, gépek, lapátok [1451,571]"/>
    <s v="1451"/>
    <x v="55"/>
    <s v=""/>
    <s v="14.50%"/>
    <n v="1553288"/>
    <n v="0"/>
    <n v="0"/>
    <n v="0"/>
    <n v="1553288"/>
    <n v="584842"/>
    <n v="225229"/>
  </r>
  <r>
    <s v="2020/0136"/>
    <s v="Wintech Racing evezőshajó 2x Club C/ LW"/>
    <s v="Evezős hajók, gépek, lapátok [1451,571]"/>
    <s v="1451"/>
    <x v="55"/>
    <s v=""/>
    <s v="14.50%"/>
    <n v="1553288"/>
    <n v="0"/>
    <n v="0"/>
    <n v="0"/>
    <n v="1553288"/>
    <n v="584842"/>
    <n v="225229"/>
  </r>
  <r>
    <s v="2020/0137"/>
    <s v="Wintech Racing evezőshajó 2x Club C/ HW"/>
    <s v="Evezős hajók, gépek, lapátok [1451,571]"/>
    <s v="1451"/>
    <x v="55"/>
    <s v=""/>
    <s v="14.50%"/>
    <n v="1553288"/>
    <n v="0"/>
    <n v="0"/>
    <n v="0"/>
    <n v="1553288"/>
    <n v="584842"/>
    <n v="225229"/>
  </r>
  <r>
    <s v="2020/0138"/>
    <s v="Wintech Racing evezőshajó 2x Club B/ LW"/>
    <s v="Evezős hajók, gépek, lapátok [1451,571]"/>
    <s v="1451"/>
    <x v="55"/>
    <s v=""/>
    <s v="14.50%"/>
    <n v="1869829"/>
    <n v="0"/>
    <n v="0"/>
    <n v="0"/>
    <n v="1869829"/>
    <n v="707210"/>
    <n v="271124"/>
  </r>
  <r>
    <s v="2020/0139"/>
    <s v="Wintech Racing evezőshajó 2x Club B/ MW"/>
    <s v="Evezős hajók, gépek, lapátok [1451,571]"/>
    <s v="1451"/>
    <x v="55"/>
    <s v=""/>
    <s v="14.50%"/>
    <n v="1869829"/>
    <n v="0"/>
    <n v="0"/>
    <n v="0"/>
    <n v="1869829"/>
    <n v="707210"/>
    <n v="271124"/>
  </r>
  <r>
    <s v="2020/0140"/>
    <s v="Wintech Racing evezőshajó 2x Club B/ MW"/>
    <s v="Evezős hajók, gépek, lapátok [1451,571]"/>
    <s v="1451"/>
    <x v="55"/>
    <s v=""/>
    <s v="14.50%"/>
    <n v="1869829"/>
    <n v="0"/>
    <n v="0"/>
    <n v="0"/>
    <n v="1869829"/>
    <n v="707210"/>
    <n v="271124"/>
  </r>
  <r>
    <s v="2020/0141"/>
    <s v="Wintech Racing evezőshajó 2x Club A/ MW"/>
    <s v="Evezős hajók, gépek, lapátok [1451,571]"/>
    <s v="1451"/>
    <x v="55"/>
    <s v=""/>
    <s v="14.50%"/>
    <n v="2347175"/>
    <n v="0"/>
    <n v="0"/>
    <n v="0"/>
    <n v="2347175"/>
    <n v="891708"/>
    <n v="340342"/>
  </r>
  <r>
    <s v="2020/0142"/>
    <s v="Wintech Racing evezőshajó 2x Club A/ HW"/>
    <s v="Evezős hajók, gépek, lapátok [1451,571]"/>
    <s v="1451"/>
    <x v="55"/>
    <s v=""/>
    <s v="14.50%"/>
    <n v="2347175"/>
    <n v="0"/>
    <n v="0"/>
    <n v="0"/>
    <n v="2347175"/>
    <n v="891708"/>
    <n v="340342"/>
  </r>
  <r>
    <s v="2020/0143"/>
    <s v="Wintech Racing evezőshajó 4x/4- Club C/ LW"/>
    <s v="Evezős hajók, gépek, lapátok [1451,571]"/>
    <s v="1451"/>
    <x v="55"/>
    <s v=""/>
    <s v="14.50%"/>
    <n v="2762943"/>
    <n v="0"/>
    <n v="0"/>
    <n v="0"/>
    <n v="2762943"/>
    <n v="1052446"/>
    <n v="400627"/>
  </r>
  <r>
    <s v="2020/0144"/>
    <s v="Wintech Racing evezőshajó 4x/4- Club C/ LW"/>
    <s v="Evezős hajók, gépek, lapátok [1451,571]"/>
    <s v="1451"/>
    <x v="55"/>
    <s v=""/>
    <s v="14.50%"/>
    <n v="2762943"/>
    <n v="0"/>
    <n v="0"/>
    <n v="0"/>
    <n v="2762943"/>
    <n v="1052446"/>
    <n v="400627"/>
  </r>
  <r>
    <s v="2020/0145"/>
    <s v="Wintech Racing evezőshajó 4x/4- Club C/ LW"/>
    <s v="Evezős hajók, gépek, lapátok [1451,571]"/>
    <s v="1451"/>
    <x v="55"/>
    <s v=""/>
    <s v="14.50%"/>
    <n v="2762943"/>
    <n v="0"/>
    <n v="0"/>
    <n v="0"/>
    <n v="2762943"/>
    <n v="1052446"/>
    <n v="400627"/>
  </r>
  <r>
    <s v="2020/0146"/>
    <s v="Wintech Racing evezőshajó 4x/4- Club B/ LW"/>
    <s v="Evezős hajók, gépek, lapátok [1451,571]"/>
    <s v="1451"/>
    <x v="55"/>
    <s v=""/>
    <s v="14.50%"/>
    <n v="3168501"/>
    <n v="0"/>
    <n v="0"/>
    <n v="0"/>
    <n v="3168501"/>
    <n v="1209219"/>
    <n v="459432"/>
  </r>
  <r>
    <s v="2020/0147"/>
    <s v="Wintech Racing evezőshajó 4x/4- Club B/ LW"/>
    <s v="Evezős hajók, gépek, lapátok [1451,571]"/>
    <s v="1451"/>
    <x v="55"/>
    <s v=""/>
    <s v="14.50%"/>
    <n v="3168501"/>
    <n v="0"/>
    <n v="0"/>
    <n v="0"/>
    <n v="3168501"/>
    <n v="1209219"/>
    <n v="459432"/>
  </r>
  <r>
    <s v="2020/0148"/>
    <s v="Wintech Racing evezőshajó 4x/4- Club B/ LW"/>
    <s v="Evezős hajók, gépek, lapátok [1451,571]"/>
    <s v="1451"/>
    <x v="55"/>
    <s v=""/>
    <s v="14.50%"/>
    <n v="3168501"/>
    <n v="0"/>
    <n v="0"/>
    <n v="0"/>
    <n v="3168501"/>
    <n v="1209219"/>
    <n v="459432"/>
  </r>
  <r>
    <s v="2020/0149"/>
    <s v="Wintech Racing evezőshajó 4x/4+ Club C/ SLW"/>
    <s v="Evezős hajók, gépek, lapátok [1451,571]"/>
    <s v="1451"/>
    <x v="55"/>
    <s v=""/>
    <s v="14.50%"/>
    <n v="2869319"/>
    <n v="0"/>
    <n v="0"/>
    <n v="0"/>
    <n v="2869319"/>
    <n v="1093571"/>
    <n v="416052"/>
  </r>
  <r>
    <s v="2020/0150"/>
    <s v="Wintech Racing evezőshajó 4x/4- Club A/ LW"/>
    <s v="Evezős hajók, gépek, lapátok [1451,571]"/>
    <s v="1451"/>
    <x v="55"/>
    <s v=""/>
    <s v="14.50%"/>
    <n v="4134748"/>
    <n v="0"/>
    <n v="0"/>
    <n v="0"/>
    <n v="4134748"/>
    <n v="1582712"/>
    <n v="599540"/>
  </r>
  <r>
    <s v="2020/0151"/>
    <s v="Wintech Racing evezőshajó 4x/4- Club A/ LW"/>
    <s v="Evezős hajók, gépek, lapátok [1451,571]"/>
    <s v="1451"/>
    <x v="55"/>
    <s v=""/>
    <s v="14.50%"/>
    <n v="4134748"/>
    <n v="0"/>
    <n v="0"/>
    <n v="0"/>
    <n v="4134748"/>
    <n v="1582712"/>
    <n v="599540"/>
  </r>
  <r>
    <s v="2020/0152"/>
    <s v="Wintech Racing evezőshajó 1x Adaptive / HW"/>
    <s v="Evezős hajók, gépek, lapátok [1451,571]"/>
    <s v="1451"/>
    <x v="55"/>
    <s v=""/>
    <s v="14.50%"/>
    <n v="1431399"/>
    <n v="0"/>
    <n v="0"/>
    <n v="0"/>
    <n v="1431399"/>
    <n v="537710"/>
    <n v="207554"/>
  </r>
  <r>
    <s v="2020/0153"/>
    <s v="Wintech Racing evezőshajó 1x Club C / SLW"/>
    <s v="Evezős hajók, gépek, lapátok [1451,571]"/>
    <s v="1451"/>
    <x v="56"/>
    <s v=""/>
    <s v="14.50%"/>
    <n v="941258"/>
    <n v="0"/>
    <n v="0"/>
    <n v="0"/>
    <n v="941258"/>
    <n v="354430"/>
    <n v="136486"/>
  </r>
  <r>
    <s v="2020/0154"/>
    <s v="Wintech Racing evezőshajó 1x Club C / LW"/>
    <s v="Evezős hajók, gépek, lapátok [1451,571]"/>
    <s v="1451"/>
    <x v="56"/>
    <s v=""/>
    <s v="14.50%"/>
    <n v="941257"/>
    <n v="0"/>
    <n v="0"/>
    <n v="0"/>
    <n v="941257"/>
    <n v="354430"/>
    <n v="136486"/>
  </r>
  <r>
    <s v="2020/0155"/>
    <s v="Wintech Racing evezőshajó 1x Club C / LW"/>
    <s v="Evezős hajók, gépek, lapátok [1451,571]"/>
    <s v="1451"/>
    <x v="56"/>
    <s v=""/>
    <s v="14.50%"/>
    <n v="941257"/>
    <n v="0"/>
    <n v="0"/>
    <n v="0"/>
    <n v="941257"/>
    <n v="354430"/>
    <n v="136486"/>
  </r>
  <r>
    <s v="2020/0156"/>
    <s v="Wintech Racing evezőshajó 1x Club C / LW"/>
    <s v="Evezős hajók, gépek, lapátok [1451,571]"/>
    <s v="1451"/>
    <x v="56"/>
    <s v=""/>
    <s v="14.50%"/>
    <n v="941257"/>
    <n v="0"/>
    <n v="0"/>
    <n v="0"/>
    <n v="941257"/>
    <n v="354430"/>
    <n v="136486"/>
  </r>
  <r>
    <s v="2020/0157"/>
    <s v="Wintech Racing evezőshajó 1x Club C / LW"/>
    <s v="Evezős hajók, gépek, lapátok [1451,571]"/>
    <s v="1451"/>
    <x v="56"/>
    <s v=""/>
    <s v="14.50%"/>
    <n v="941257"/>
    <n v="0"/>
    <n v="0"/>
    <n v="0"/>
    <n v="941257"/>
    <n v="354430"/>
    <n v="136486"/>
  </r>
  <r>
    <s v="2020/0158"/>
    <s v="Wintech Racing evezőshajó 1x Club C / LW"/>
    <s v="Evezős hajók, gépek, lapátok [1451,571]"/>
    <s v="1451"/>
    <x v="56"/>
    <s v=""/>
    <s v="14.50%"/>
    <n v="941257"/>
    <n v="0"/>
    <n v="0"/>
    <n v="0"/>
    <n v="941257"/>
    <n v="354430"/>
    <n v="136486"/>
  </r>
  <r>
    <s v="2020/0159"/>
    <s v="Wintech Racing evezőshajó 1x Club C / LW"/>
    <s v="Evezős hajók, gépek, lapátok [1451,571]"/>
    <s v="1451"/>
    <x v="56"/>
    <s v=""/>
    <s v="14.50%"/>
    <n v="941257"/>
    <n v="0"/>
    <n v="0"/>
    <n v="0"/>
    <n v="941257"/>
    <n v="354430"/>
    <n v="136486"/>
  </r>
  <r>
    <s v="2020/0160"/>
    <s v="Wintech Racing evezőshajó 1x Club C / LW"/>
    <s v="Evezős hajók, gépek, lapátok [1451,571]"/>
    <s v="1451"/>
    <x v="56"/>
    <s v=""/>
    <s v="14.50%"/>
    <n v="941257"/>
    <n v="0"/>
    <n v="0"/>
    <n v="0"/>
    <n v="941257"/>
    <n v="354430"/>
    <n v="136486"/>
  </r>
  <r>
    <s v="2020/0161"/>
    <s v="Wintech Racing evezőshajó 1x Club C / LW"/>
    <s v="Evezős hajók, gépek, lapátok [1451,571]"/>
    <s v="1451"/>
    <x v="56"/>
    <s v=""/>
    <s v="14.50%"/>
    <n v="941257"/>
    <n v="0"/>
    <n v="0"/>
    <n v="0"/>
    <n v="941257"/>
    <n v="354430"/>
    <n v="136486"/>
  </r>
  <r>
    <s v="2020/0162"/>
    <s v="Wintech Racing evezőshajó 1x Club C / MW"/>
    <s v="Evezős hajók, gépek, lapátok [1451,571]"/>
    <s v="1451"/>
    <x v="56"/>
    <s v=""/>
    <s v="14.50%"/>
    <n v="941257"/>
    <n v="0"/>
    <n v="0"/>
    <n v="0"/>
    <n v="941257"/>
    <n v="354430"/>
    <n v="136486"/>
  </r>
  <r>
    <s v="2020/0163"/>
    <s v="Wintech Racing evezőshajó 1x Club C / MW"/>
    <s v="Evezős hajók, gépek, lapátok [1451,571]"/>
    <s v="1451"/>
    <x v="56"/>
    <s v=""/>
    <s v="14.50%"/>
    <n v="941257"/>
    <n v="0"/>
    <n v="0"/>
    <n v="0"/>
    <n v="941257"/>
    <n v="354430"/>
    <n v="136486"/>
  </r>
  <r>
    <s v="2020/0164"/>
    <s v="Wintech Racing evezőshajó 1x Club C / MW"/>
    <s v="Evezős hajók, gépek, lapátok [1451,571]"/>
    <s v="1451"/>
    <x v="56"/>
    <s v=""/>
    <s v="14.50%"/>
    <n v="941257"/>
    <n v="0"/>
    <n v="0"/>
    <n v="0"/>
    <n v="941257"/>
    <n v="354430"/>
    <n v="136486"/>
  </r>
  <r>
    <s v="2020/0165"/>
    <s v="Wintech Racing evezőshajó 1x Club C / HW"/>
    <s v="Evezős hajók, gépek, lapátok [1451,571]"/>
    <s v="1451"/>
    <x v="56"/>
    <s v=""/>
    <s v="14.50%"/>
    <n v="941257"/>
    <n v="0"/>
    <n v="0"/>
    <n v="0"/>
    <n v="941257"/>
    <n v="354430"/>
    <n v="136486"/>
  </r>
  <r>
    <s v="2020/0166"/>
    <s v="Wintech Racing evezőshajó 1x Club B / MW"/>
    <s v="Evezős hajók, gépek, lapátok [1451,571]"/>
    <s v="1451"/>
    <x v="56"/>
    <s v=""/>
    <s v="14.50%"/>
    <n v="1118181"/>
    <n v="0"/>
    <n v="0"/>
    <n v="0"/>
    <n v="1118181"/>
    <n v="424074"/>
    <n v="162132"/>
  </r>
  <r>
    <s v="2020/0167"/>
    <s v="Wintech Racing evezőshajó 1x Club A / LW"/>
    <s v="Evezős hajók, gépek, lapátok [1451,571]"/>
    <s v="1451"/>
    <x v="56"/>
    <s v=""/>
    <s v="14.50%"/>
    <n v="1454669"/>
    <n v="0"/>
    <n v="0"/>
    <n v="0"/>
    <n v="1454669"/>
    <n v="556547"/>
    <n v="210923"/>
  </r>
  <r>
    <s v="2020/0168"/>
    <s v="Wintech Racing evezőshajó 1x Club A / LW"/>
    <s v="Evezős hajók, gépek, lapátok [1451,571]"/>
    <s v="1451"/>
    <x v="56"/>
    <s v=""/>
    <s v="14.50%"/>
    <n v="1454669"/>
    <n v="0"/>
    <n v="0"/>
    <n v="0"/>
    <n v="1454669"/>
    <n v="556547"/>
    <n v="210923"/>
  </r>
  <r>
    <s v="2020/0169"/>
    <s v="Wintech Racing evezőshajó 1x Club A / LW"/>
    <s v="Evezős hajók, gépek, lapátok [1451,571]"/>
    <s v="1451"/>
    <x v="56"/>
    <s v=""/>
    <s v="14.50%"/>
    <n v="1454669"/>
    <n v="0"/>
    <n v="0"/>
    <n v="0"/>
    <n v="1454669"/>
    <n v="556547"/>
    <n v="210923"/>
  </r>
  <r>
    <s v="2020/0170"/>
    <s v="Wintech Racing evezőshajó 1x Club A / LW"/>
    <s v="Evezős hajók, gépek, lapátok [1451,571]"/>
    <s v="1451"/>
    <x v="56"/>
    <s v=""/>
    <s v="14.50%"/>
    <n v="1454669"/>
    <n v="0"/>
    <n v="0"/>
    <n v="0"/>
    <n v="1454669"/>
    <n v="556547"/>
    <n v="210923"/>
  </r>
  <r>
    <s v="2020/0171"/>
    <s v="Wintech Racing evezőshajó 1x Club A / MW"/>
    <s v="Evezős hajók, gépek, lapátok [1451,571]"/>
    <s v="1451"/>
    <x v="56"/>
    <s v=""/>
    <s v="14.50%"/>
    <n v="1454669"/>
    <n v="0"/>
    <n v="0"/>
    <n v="0"/>
    <n v="1454669"/>
    <n v="556547"/>
    <n v="210923"/>
  </r>
  <r>
    <s v="2020/0172"/>
    <s v="Wintech Racing evezőshajó 1x Club A / MW"/>
    <s v="Evezős hajók, gépek, lapátok [1451,571]"/>
    <s v="1451"/>
    <x v="56"/>
    <s v=""/>
    <s v="14.50%"/>
    <n v="1454669"/>
    <n v="0"/>
    <n v="0"/>
    <n v="0"/>
    <n v="1454669"/>
    <n v="556547"/>
    <n v="210923"/>
  </r>
  <r>
    <s v="2020/0173"/>
    <s v="Wintech Racing evezőshajó 1x Club A / MW"/>
    <s v="Evezős hajók, gépek, lapátok [1451,571]"/>
    <s v="1451"/>
    <x v="56"/>
    <s v=""/>
    <s v="14.50%"/>
    <n v="1454669"/>
    <n v="0"/>
    <n v="0"/>
    <n v="0"/>
    <n v="1454669"/>
    <n v="556547"/>
    <n v="210923"/>
  </r>
  <r>
    <s v="2020/0174"/>
    <s v="Wintech Racing evezőshajó 1x Club A / HW"/>
    <s v="Evezős hajók, gépek, lapátok [1451,571]"/>
    <s v="1451"/>
    <x v="56"/>
    <s v=""/>
    <s v="14.50%"/>
    <n v="1454669"/>
    <n v="0"/>
    <n v="0"/>
    <n v="0"/>
    <n v="1454669"/>
    <n v="556547"/>
    <n v="210923"/>
  </r>
  <r>
    <s v="2020/0175"/>
    <s v="Wintech Racing evezőshajó 1x Club A / HW"/>
    <s v="Evezős hajók, gépek, lapátok [1451,571]"/>
    <s v="1451"/>
    <x v="56"/>
    <s v=""/>
    <s v="14.50%"/>
    <n v="1454669"/>
    <n v="0"/>
    <n v="0"/>
    <n v="0"/>
    <n v="1454669"/>
    <n v="556547"/>
    <n v="210923"/>
  </r>
  <r>
    <s v="2020/0176"/>
    <s v="Wintech Racing evezőshajó 1x Club A / HW"/>
    <s v="Evezős hajók, gépek, lapátok [1451,571]"/>
    <s v="1451"/>
    <x v="56"/>
    <s v=""/>
    <s v="14.50%"/>
    <n v="1454669"/>
    <n v="0"/>
    <n v="0"/>
    <n v="0"/>
    <n v="1454669"/>
    <n v="556547"/>
    <n v="210923"/>
  </r>
  <r>
    <s v="2020/0177"/>
    <s v="Wintech Racing evezőshajó 2x Club C / HW"/>
    <s v="Evezős hajók, gépek, lapátok [1451,571]"/>
    <s v="1451"/>
    <x v="56"/>
    <s v=""/>
    <s v="14.50%"/>
    <n v="1460578"/>
    <n v="0"/>
    <n v="0"/>
    <n v="0"/>
    <n v="1460578"/>
    <n v="558873"/>
    <n v="211783"/>
  </r>
  <r>
    <s v="2020/0178"/>
    <s v="Wintech Racing evezőshajó 4x+ GIG"/>
    <s v="Evezős hajók, gépek, lapátok [1451,571]"/>
    <s v="1451"/>
    <x v="56"/>
    <s v=""/>
    <s v="14.50%"/>
    <n v="3675264"/>
    <n v="0"/>
    <n v="0"/>
    <n v="0"/>
    <n v="3675264"/>
    <n v="1430776"/>
    <n v="532912"/>
  </r>
  <r>
    <s v="2020/0179"/>
    <s v="Wintech Racing evezőshajó 4x+ GIG"/>
    <s v="Evezős hajók, gépek, lapátok [1451,571]"/>
    <s v="1451"/>
    <x v="56"/>
    <s v=""/>
    <s v="14.50%"/>
    <n v="3675264"/>
    <n v="0"/>
    <n v="0"/>
    <n v="0"/>
    <n v="3675264"/>
    <n v="1430776"/>
    <n v="532912"/>
  </r>
  <r>
    <s v="2020/0180"/>
    <s v="Wintech Racing evezőshajó 4x+ GIG"/>
    <s v="Evezős hajók, gépek, lapátok [1451,571]"/>
    <s v="1451"/>
    <x v="56"/>
    <s v=""/>
    <s v="14.50%"/>
    <n v="3675264"/>
    <n v="0"/>
    <n v="0"/>
    <n v="0"/>
    <n v="3675264"/>
    <n v="1430776"/>
    <n v="532912"/>
  </r>
  <r>
    <s v="2020/0181"/>
    <s v="Wintech Racing evezőshajó 2x/2- Club C / LW"/>
    <s v="Evezős hajók, gépek, lapátok [1451,571]"/>
    <s v="1451"/>
    <x v="56"/>
    <s v=""/>
    <s v="14.50%"/>
    <n v="1553288"/>
    <n v="0"/>
    <n v="0"/>
    <n v="0"/>
    <n v="1553288"/>
    <n v="595381"/>
    <n v="225229"/>
  </r>
  <r>
    <s v="2020/0182"/>
    <s v="Wintech Racing evezőshajó 2x/2- Club C / LW"/>
    <s v="Evezős hajók, gépek, lapátok [1451,571]"/>
    <s v="1451"/>
    <x v="56"/>
    <s v=""/>
    <s v="14.50%"/>
    <n v="1553288"/>
    <n v="0"/>
    <n v="0"/>
    <n v="0"/>
    <n v="1553288"/>
    <n v="595381"/>
    <n v="225229"/>
  </r>
  <r>
    <s v="2020/0183"/>
    <s v="Wintech Racing evezőshajó 2x/2- Club C / LW"/>
    <s v="Evezős hajók, gépek, lapátok [1451,571]"/>
    <s v="1451"/>
    <x v="56"/>
    <s v=""/>
    <s v="14.50%"/>
    <n v="1553288"/>
    <n v="0"/>
    <n v="0"/>
    <n v="0"/>
    <n v="1553288"/>
    <n v="595381"/>
    <n v="225229"/>
  </r>
  <r>
    <s v="2020/0184"/>
    <s v="Wintech Racing evezőshajó 2x/2- Club C / LW"/>
    <s v="Evezős hajók, gépek, lapátok [1451,571]"/>
    <s v="1451"/>
    <x v="56"/>
    <s v=""/>
    <s v="14.50%"/>
    <n v="1553288"/>
    <n v="0"/>
    <n v="0"/>
    <n v="0"/>
    <n v="1553288"/>
    <n v="595381"/>
    <n v="225229"/>
  </r>
  <r>
    <s v="2020/0185"/>
    <s v="Wintech Racing evezőshajó 2x/2- Club C / LW"/>
    <s v="Evezős hajók, gépek, lapátok [1451,571]"/>
    <s v="1451"/>
    <x v="56"/>
    <s v=""/>
    <s v="14.50%"/>
    <n v="1553288"/>
    <n v="0"/>
    <n v="0"/>
    <n v="0"/>
    <n v="1553288"/>
    <n v="595381"/>
    <n v="225229"/>
  </r>
  <r>
    <s v="2020/0186"/>
    <s v="Wintech Racing evezőshajó 2x/2- Club C / LW"/>
    <s v="Evezős hajók, gépek, lapátok [1451,571]"/>
    <s v="1451"/>
    <x v="56"/>
    <s v=""/>
    <s v="14.50%"/>
    <n v="1553288"/>
    <n v="0"/>
    <n v="0"/>
    <n v="0"/>
    <n v="1553288"/>
    <n v="595381"/>
    <n v="225229"/>
  </r>
  <r>
    <s v="2020/0187"/>
    <s v="Wintech Racing evezőshajó 2x/2- Club C / MW"/>
    <s v="Evezős hajók, gépek, lapátok [1451,571]"/>
    <s v="1451"/>
    <x v="56"/>
    <s v=""/>
    <s v="14.50%"/>
    <n v="1553288"/>
    <n v="0"/>
    <n v="0"/>
    <n v="0"/>
    <n v="1553288"/>
    <n v="595381"/>
    <n v="225229"/>
  </r>
  <r>
    <s v="2020/0188"/>
    <s v="Wintech Racing evezőshajó 2x/2- Club B / MW"/>
    <s v="Evezős hajók, gépek, lapátok [1451,571]"/>
    <s v="1451"/>
    <x v="56"/>
    <s v=""/>
    <s v="14.50%"/>
    <n v="1869830"/>
    <n v="0"/>
    <n v="0"/>
    <n v="0"/>
    <n v="1869830"/>
    <n v="720006"/>
    <n v="271124"/>
  </r>
  <r>
    <s v="2020/0189"/>
    <s v="Wintech Racing evezőshajó 2x/2- Club B / MW"/>
    <s v="Evezős hajók, gépek, lapátok [1451,571]"/>
    <s v="1451"/>
    <x v="56"/>
    <s v=""/>
    <s v="14.50%"/>
    <n v="1869830"/>
    <n v="0"/>
    <n v="0"/>
    <n v="0"/>
    <n v="1869830"/>
    <n v="720006"/>
    <n v="271124"/>
  </r>
  <r>
    <s v="2020/0190"/>
    <s v="Wintech Racing evezőshajó 2x/2- Club A / SLW"/>
    <s v="Evezős hajók, gépek, lapátok [1451,571]"/>
    <s v="1451"/>
    <x v="56"/>
    <s v=""/>
    <s v="14.50%"/>
    <n v="2347175"/>
    <n v="0"/>
    <n v="0"/>
    <n v="0"/>
    <n v="2347175"/>
    <n v="907907"/>
    <n v="340342"/>
  </r>
  <r>
    <s v="2020/0191"/>
    <s v="Wintech Racing evezőshajó 2x/2- Club A / LW"/>
    <s v="Evezős hajók, gépek, lapátok [1451,571]"/>
    <s v="1451"/>
    <x v="56"/>
    <s v=""/>
    <s v="14.50%"/>
    <n v="2347175"/>
    <n v="0"/>
    <n v="0"/>
    <n v="0"/>
    <n v="2347175"/>
    <n v="907907"/>
    <n v="340342"/>
  </r>
  <r>
    <s v="2020/0192"/>
    <s v="Wintech Racing evezőshajó 2x/2- Club A / LW"/>
    <s v="Evezős hajók, gépek, lapátok [1451,571]"/>
    <s v="1451"/>
    <x v="56"/>
    <s v=""/>
    <s v="14.50%"/>
    <n v="2347175"/>
    <n v="0"/>
    <n v="0"/>
    <n v="0"/>
    <n v="2347175"/>
    <n v="907907"/>
    <n v="340342"/>
  </r>
  <r>
    <s v="2020/0193"/>
    <s v="Wintech Racing evezőshajó 2x/2- Club A / MW"/>
    <s v="Evezős hajók, gépek, lapátok [1451,571]"/>
    <s v="1451"/>
    <x v="56"/>
    <s v=""/>
    <s v="14.50%"/>
    <n v="2347175"/>
    <n v="0"/>
    <n v="0"/>
    <n v="0"/>
    <n v="2347175"/>
    <n v="907907"/>
    <n v="340342"/>
  </r>
  <r>
    <s v="2020/0194"/>
    <s v="Wintech Racing evezőshajó 2x/2- Club A / MW"/>
    <s v="Evezős hajók, gépek, lapátok [1451,571]"/>
    <s v="1451"/>
    <x v="56"/>
    <s v=""/>
    <s v="14.50%"/>
    <n v="2347175"/>
    <n v="0"/>
    <n v="0"/>
    <n v="0"/>
    <n v="2347175"/>
    <n v="907907"/>
    <n v="340342"/>
  </r>
  <r>
    <s v="2020/0195"/>
    <s v="Wintech Racing evezőshajó 4x+ /4+ Club C / LW"/>
    <s v="Evezős hajók, gépek, lapátok [1451,571]"/>
    <s v="1451"/>
    <x v="56"/>
    <s v=""/>
    <s v="14.50%"/>
    <n v="2869319"/>
    <n v="0"/>
    <n v="0"/>
    <n v="0"/>
    <n v="2869319"/>
    <n v="1113494"/>
    <n v="416052"/>
  </r>
  <r>
    <s v="2020/0196"/>
    <s v="Wintech Racing evezőshajó 4x+ /4+ Club C / LW"/>
    <s v="Evezős hajók, gépek, lapátok [1451,571]"/>
    <s v="1451"/>
    <x v="56"/>
    <s v=""/>
    <s v="14.50%"/>
    <n v="2869319"/>
    <n v="0"/>
    <n v="0"/>
    <n v="0"/>
    <n v="2869319"/>
    <n v="1113494"/>
    <n v="416052"/>
  </r>
  <r>
    <s v="2020/0197"/>
    <s v="Wintech Racing evezőshajó 4x+ /4+ Club C / LW"/>
    <s v="Evezős hajók, gépek, lapátok [1451,571]"/>
    <s v="1451"/>
    <x v="56"/>
    <s v=""/>
    <s v="14.50%"/>
    <n v="2869319"/>
    <n v="0"/>
    <n v="0"/>
    <n v="0"/>
    <n v="2869319"/>
    <n v="1113494"/>
    <n v="416052"/>
  </r>
  <r>
    <s v="2020/0198"/>
    <s v="Wintech Racing evezőshajó 2x+ GIG"/>
    <s v="Evezős hajók, gépek, lapátok [1451,571]"/>
    <s v="1451"/>
    <x v="56"/>
    <s v=""/>
    <s v="14.50%"/>
    <n v="4279611"/>
    <n v="0"/>
    <n v="0"/>
    <n v="0"/>
    <n v="4279611"/>
    <n v="1668704"/>
    <n v="620547"/>
  </r>
  <r>
    <s v="2020/0199"/>
    <s v="Wintech Racing evezőshajó 2x+ GIG"/>
    <s v="Evezős hajók, gépek, lapátok [1451,571]"/>
    <s v="1451"/>
    <x v="56"/>
    <s v=""/>
    <s v="14.50%"/>
    <n v="4279611"/>
    <n v="0"/>
    <n v="0"/>
    <n v="0"/>
    <n v="4279611"/>
    <n v="1668704"/>
    <n v="620547"/>
  </r>
  <r>
    <s v="2020/0200"/>
    <s v="Laszlo evezőshajó 1X Aluminium Bumerang Villaval"/>
    <s v="Evezős hajók, gépek, lapátok [1451,571]"/>
    <s v="1451"/>
    <x v="57"/>
    <s v=""/>
    <s v="14.50%"/>
    <n v="2251895"/>
    <n v="0"/>
    <n v="0"/>
    <n v="0"/>
    <n v="2251895"/>
    <n v="836695"/>
    <n v="326524"/>
  </r>
  <r>
    <s v="2020/0201"/>
    <s v="Laszlo evezőshajó 1X Aluminium Bumerang Villaval"/>
    <s v="Evezős hajók, gépek, lapátok [1451,571]"/>
    <s v="1451"/>
    <x v="57"/>
    <s v=""/>
    <s v="14.50%"/>
    <n v="2251895"/>
    <n v="0"/>
    <n v="0"/>
    <n v="0"/>
    <n v="2251895"/>
    <n v="836695"/>
    <n v="326524"/>
  </r>
  <r>
    <s v="2020/0202"/>
    <s v="Laszlo evezőshajó 1X Aluminium Bumerang Villaval"/>
    <s v="Evezős hajók, gépek, lapátok [1451,571]"/>
    <s v="1451"/>
    <x v="57"/>
    <s v=""/>
    <s v="14.50%"/>
    <n v="2251895"/>
    <n v="0"/>
    <n v="0"/>
    <n v="0"/>
    <n v="2251895"/>
    <n v="836695"/>
    <n v="326524"/>
  </r>
  <r>
    <s v="2020/0203"/>
    <s v="Laszlo evezőshajó 1X Aluminium Bumerang Villaval"/>
    <s v="Evezős hajók, gépek, lapátok [1451,571]"/>
    <s v="1451"/>
    <x v="57"/>
    <s v=""/>
    <s v="14.50%"/>
    <n v="2251895"/>
    <n v="0"/>
    <n v="0"/>
    <n v="0"/>
    <n v="2251895"/>
    <n v="836695"/>
    <n v="326524"/>
  </r>
  <r>
    <s v="2020/0204"/>
    <s v="Laszlo evezőshajó 1X Aluminium Bumerang Villaval"/>
    <s v="Evezős hajók, gépek, lapátok [1451,571]"/>
    <s v="1451"/>
    <x v="57"/>
    <s v=""/>
    <s v="14.50%"/>
    <n v="2251895"/>
    <n v="0"/>
    <n v="0"/>
    <n v="0"/>
    <n v="2251895"/>
    <n v="836695"/>
    <n v="326524"/>
  </r>
  <r>
    <s v="2020/0205"/>
    <s v="Laszlo evezőshajó 1X Aluminium Bumerang Villaval"/>
    <s v="Evezős hajók, gépek, lapátok [1451,571]"/>
    <s v="1451"/>
    <x v="57"/>
    <s v=""/>
    <s v="14.50%"/>
    <n v="2251895"/>
    <n v="0"/>
    <n v="0"/>
    <n v="0"/>
    <n v="2251895"/>
    <n v="836695"/>
    <n v="326524"/>
  </r>
  <r>
    <s v="2020/0206"/>
    <s v="Laszlo evezőshajó 1X Aluminium Bumerang Villaval"/>
    <s v="Evezős hajók, gépek, lapátok [1451,571]"/>
    <s v="1451"/>
    <x v="57"/>
    <s v=""/>
    <s v="14.50%"/>
    <n v="2251895"/>
    <n v="0"/>
    <n v="0"/>
    <n v="0"/>
    <n v="2251895"/>
    <n v="836695"/>
    <n v="326524"/>
  </r>
  <r>
    <s v="2020/0207"/>
    <s v="Laszlo evezőshajó 1X Hátsó karbon Villaval"/>
    <s v="Evezős hajók, gépek, lapátok [1451,571]"/>
    <s v="1451"/>
    <x v="57"/>
    <s v=""/>
    <s v="14.50%"/>
    <n v="2657642"/>
    <n v="0"/>
    <n v="0"/>
    <n v="0"/>
    <n v="2657642"/>
    <n v="990157"/>
    <n v="385357"/>
  </r>
  <r>
    <s v="2020/0208"/>
    <s v="Laszlo evezőshajó 2X Aluminium Bumerang Villaval"/>
    <s v="Evezős hajók, gépek, lapátok [1451,571]"/>
    <s v="1451"/>
    <x v="57"/>
    <s v=""/>
    <s v="14.50%"/>
    <n v="3393373"/>
    <n v="0"/>
    <n v="0"/>
    <n v="0"/>
    <n v="3393373"/>
    <n v="1268391"/>
    <n v="492043"/>
  </r>
  <r>
    <s v="2020/0209"/>
    <s v="Laszlo evezőshajó 2X Aluminium Bumerang Villaval"/>
    <s v="Evezős hajók, gépek, lapátok [1451,571]"/>
    <s v="1451"/>
    <x v="57"/>
    <s v=""/>
    <s v="14.50%"/>
    <n v="3393373"/>
    <n v="0"/>
    <n v="0"/>
    <n v="0"/>
    <n v="3393373"/>
    <n v="1268391"/>
    <n v="492043"/>
  </r>
  <r>
    <s v="2020/0210"/>
    <s v="Laszlo evezőshajó 2X Aluminium Bumerang Villaval"/>
    <s v="Evezős hajók, gépek, lapátok [1451,571]"/>
    <s v="1451"/>
    <x v="57"/>
    <s v=""/>
    <s v="14.50%"/>
    <n v="3393373"/>
    <n v="0"/>
    <n v="0"/>
    <n v="0"/>
    <n v="3393373"/>
    <n v="1268391"/>
    <n v="492043"/>
  </r>
  <r>
    <s v="2020/0211"/>
    <s v="Laszlo evezőshajó 2X Aluminium Bumerang Villaval"/>
    <s v="Evezős hajók, gépek, lapátok [1451,571]"/>
    <s v="1451"/>
    <x v="57"/>
    <s v=""/>
    <s v="14.50%"/>
    <n v="3393373"/>
    <n v="0"/>
    <n v="0"/>
    <n v="0"/>
    <n v="3393373"/>
    <n v="1268391"/>
    <n v="492043"/>
  </r>
  <r>
    <s v="2020/0212"/>
    <s v="Laszlo evezőshajó 2X Aluminium Bumerang Villaval"/>
    <s v="Evezős hajók, gépek, lapátok [1451,571]"/>
    <s v="1451"/>
    <x v="57"/>
    <s v=""/>
    <s v="14.50%"/>
    <n v="3393373"/>
    <n v="0"/>
    <n v="0"/>
    <n v="0"/>
    <n v="3393373"/>
    <n v="1268391"/>
    <n v="492043"/>
  </r>
  <r>
    <s v="2020/0213"/>
    <s v="Laszlo evezőshajó 2X Aluminium Bumerang Villaval"/>
    <s v="Evezős hajók, gépek, lapátok [1451,571]"/>
    <s v="1451"/>
    <x v="57"/>
    <s v=""/>
    <s v="14.50%"/>
    <n v="3393373"/>
    <n v="0"/>
    <n v="0"/>
    <n v="0"/>
    <n v="3393373"/>
    <n v="1268391"/>
    <n v="492043"/>
  </r>
  <r>
    <s v="2020/0214"/>
    <s v="Laszlo evezőshajó 2X Hátsó karbon Bumeráng Villaval"/>
    <s v="Evezős hajók, gépek, lapátok [1451,571]"/>
    <s v="1451"/>
    <x v="57"/>
    <s v=""/>
    <s v="14.50%"/>
    <n v="4103628"/>
    <n v="0"/>
    <n v="0"/>
    <n v="0"/>
    <n v="4103628"/>
    <n v="1537022"/>
    <n v="595022"/>
  </r>
  <r>
    <s v="2020/0215"/>
    <s v="Laszlo evezőshajó 4- Aluminium Bumerang Villaval"/>
    <s v="Evezős hajók, gépek, lapátok [1451,571]"/>
    <s v="1451"/>
    <x v="57"/>
    <s v=""/>
    <s v="14.50%"/>
    <n v="5478433"/>
    <n v="0"/>
    <n v="0"/>
    <n v="0"/>
    <n v="5478433"/>
    <n v="1987592"/>
    <n v="794371"/>
  </r>
  <r>
    <s v="2020/0216"/>
    <s v="Laszlo evezőshajó 4x Aluminium Bumerang Villaval"/>
    <s v="Evezős hajók, gépek, lapátok [1451,571]"/>
    <s v="1451"/>
    <x v="57"/>
    <s v=""/>
    <s v="14.50%"/>
    <n v="5331350"/>
    <n v="0"/>
    <n v="0"/>
    <n v="0"/>
    <n v="5331350"/>
    <n v="2001337"/>
    <n v="773046"/>
  </r>
  <r>
    <s v="2020/0217"/>
    <s v="Laszlo evezőshajó 8+ Aluminium Bumerang Villaval"/>
    <s v="Evezős hajók, gépek, lapátok [1451,571]"/>
    <s v="1451"/>
    <x v="57"/>
    <s v=""/>
    <s v="14.50%"/>
    <n v="4995788"/>
    <n v="0"/>
    <n v="0"/>
    <n v="0"/>
    <n v="4995788"/>
    <n v="1874427"/>
    <n v="724387"/>
  </r>
  <r>
    <s v="2020/0218"/>
    <s v="Laszlo evezőshajó 8+ Aluminium Bumerang Villaval"/>
    <s v="Evezős hajók, gépek, lapátok [1451,571]"/>
    <s v="1451"/>
    <x v="57"/>
    <s v=""/>
    <s v="14.50%"/>
    <n v="4995788"/>
    <n v="0"/>
    <n v="0"/>
    <n v="0"/>
    <n v="4995788"/>
    <n v="1874427"/>
    <n v="724387"/>
  </r>
  <r>
    <s v="2020/0219"/>
    <s v="Laszlo evezőshajó 8+ Aluminium Bumerang Villaval"/>
    <s v="Evezős hajók, gépek, lapátok [1451,571]"/>
    <s v="1451"/>
    <x v="57"/>
    <s v=""/>
    <s v="14.50%"/>
    <n v="4995788"/>
    <n v="0"/>
    <n v="0"/>
    <n v="0"/>
    <n v="4995788"/>
    <n v="1874427"/>
    <n v="724387"/>
  </r>
  <r>
    <s v="2020/0220"/>
    <s v="Laszlo evezőshajó Kombi 2-/2+ Aluminium Bumerang Villaval"/>
    <s v="Evezős hajók, gépek, lapátok [1451,571]"/>
    <s v="1451"/>
    <x v="57"/>
    <s v=""/>
    <s v="14.50%"/>
    <n v="3740226"/>
    <n v="0"/>
    <n v="0"/>
    <n v="0"/>
    <n v="3740226"/>
    <n v="1403241"/>
    <n v="542331"/>
  </r>
  <r>
    <s v="2020/0221"/>
    <s v="Laszlo evezőshajó Kombi 2-/2+ Aluminium Bumerang Villaval"/>
    <s v="Evezős hajók, gépek, lapátok [1451,571]"/>
    <s v="1451"/>
    <x v="57"/>
    <s v=""/>
    <s v="14.50%"/>
    <n v="3758647"/>
    <n v="0"/>
    <n v="0"/>
    <n v="0"/>
    <n v="3758647"/>
    <n v="1406547"/>
    <n v="545005"/>
  </r>
  <r>
    <s v="2020/0222"/>
    <s v="Laszlo evezőshajó Kombi 4-/4+ Aluminium Bumerang Villaval"/>
    <s v="Evezős hajók, gépek, lapátok [1451,571]"/>
    <s v="1451"/>
    <x v="57"/>
    <s v=""/>
    <s v="14.50%"/>
    <n v="6061897"/>
    <n v="0"/>
    <n v="0"/>
    <n v="0"/>
    <n v="6061897"/>
    <n v="2277622"/>
    <n v="878979"/>
  </r>
  <r>
    <s v="2020/0223"/>
    <s v="Laszlo evezőshajó 4- Aluminium Bumerang Villaval"/>
    <s v="Evezős hajók, gépek, lapátok [1451,571]"/>
    <s v="1451"/>
    <x v="57"/>
    <s v=""/>
    <s v="14.50%"/>
    <n v="6566760"/>
    <n v="0"/>
    <n v="0"/>
    <n v="0"/>
    <n v="6566760"/>
    <n v="2468561"/>
    <n v="952178"/>
  </r>
  <r>
    <s v="2020/0224"/>
    <s v="Laszlo evezőshajó 4- Aluminium Bumerang Villaval"/>
    <s v="Evezős hajók, gépek, lapátok [1451,571]"/>
    <s v="1451"/>
    <x v="57"/>
    <s v=""/>
    <s v="14.50%"/>
    <n v="6566760"/>
    <n v="0"/>
    <n v="0"/>
    <n v="0"/>
    <n v="6566760"/>
    <n v="2468561"/>
    <n v="952178"/>
  </r>
  <r>
    <s v="2020/0225"/>
    <s v="Laszlo evezőshajó 4x Aluminium Villaval"/>
    <s v="Evezős hajók, gépek, lapátok [1451,571]"/>
    <s v="1451"/>
    <x v="57"/>
    <s v=""/>
    <s v="14.50%"/>
    <n v="7119698"/>
    <n v="0"/>
    <n v="0"/>
    <n v="0"/>
    <n v="7119698"/>
    <n v="2608307"/>
    <n v="1032358"/>
  </r>
  <r>
    <s v="2020/0226"/>
    <s v="Laszlo evezőshajó 4x Aluminium Villaval"/>
    <s v="Evezős hajók, gépek, lapátok [1451,571]"/>
    <s v="1451"/>
    <x v="57"/>
    <s v=""/>
    <s v="14.50%"/>
    <n v="6769686"/>
    <n v="0"/>
    <n v="0"/>
    <n v="0"/>
    <n v="6769686"/>
    <n v="2545304"/>
    <n v="981604"/>
  </r>
  <r>
    <s v="2020/0227"/>
    <s v="Laszlo evezőshajó 4x Aluminium Villaval"/>
    <s v="Evezős hajók, gépek, lapátok [1451,571]"/>
    <s v="1451"/>
    <x v="57"/>
    <s v=""/>
    <s v="14.50%"/>
    <n v="6769686"/>
    <n v="0"/>
    <n v="0"/>
    <n v="0"/>
    <n v="6769686"/>
    <n v="2545304"/>
    <n v="981604"/>
  </r>
  <r>
    <s v="2020/0228"/>
    <s v="Laszlo evezőshajó Kombi 4-/4x Aluminium Bumeráng Villaval"/>
    <s v="Evezős hajók, gépek, lapátok [1451,571]"/>
    <s v="1451"/>
    <x v="57"/>
    <s v=""/>
    <s v="14.50%"/>
    <n v="7500237"/>
    <n v="0"/>
    <n v="0"/>
    <n v="0"/>
    <n v="7500237"/>
    <n v="2821610"/>
    <n v="1087533"/>
  </r>
  <r>
    <s v="2020/0229"/>
    <s v="Laszlo evezőshajó Kombi 4-/4x Aluminium Bumeráng Villaval"/>
    <s v="Evezős hajók, gépek, lapátok [1451,571]"/>
    <s v="1451"/>
    <x v="57"/>
    <s v=""/>
    <s v="14.50%"/>
    <n v="7500237"/>
    <n v="0"/>
    <n v="0"/>
    <n v="0"/>
    <n v="7500237"/>
    <n v="2821610"/>
    <n v="1087533"/>
  </r>
  <r>
    <s v="2020/0230"/>
    <s v="Laszlo evezőshajó 8+ Aluminium Bumeráng Villaval"/>
    <s v="Evezős hajók, gépek, lapátok [1451,571]"/>
    <s v="1451"/>
    <x v="57"/>
    <s v=""/>
    <s v="14.50%"/>
    <n v="5562462"/>
    <n v="0"/>
    <n v="0"/>
    <n v="0"/>
    <n v="5562462"/>
    <n v="2088752"/>
    <n v="806555"/>
  </r>
  <r>
    <s v="2020/0231"/>
    <s v="Laszlo evezőshajó 8+ Aluminium Bumeráng Villaval"/>
    <s v="Evezős hajók, gépek, lapátok [1451,571]"/>
    <s v="1451"/>
    <x v="57"/>
    <s v=""/>
    <s v="14.50%"/>
    <n v="5562462"/>
    <n v="0"/>
    <n v="0"/>
    <n v="0"/>
    <n v="5562462"/>
    <n v="2088752"/>
    <n v="806555"/>
  </r>
  <r>
    <s v="2020/0233"/>
    <s v="Wintech Racing evezőshajó 1x Club C / SLW"/>
    <s v="Evezős hajók, gépek, lapátok [1451,571]"/>
    <s v="1451"/>
    <x v="56"/>
    <s v=""/>
    <s v="14.50%"/>
    <n v="941258"/>
    <n v="0"/>
    <n v="0"/>
    <n v="0"/>
    <n v="941258"/>
    <n v="354430"/>
    <n v="136486"/>
  </r>
  <r>
    <s v="2022/0013"/>
    <s v="Concept2 párevezős lapát Skinny"/>
    <s v="Evezős hajók, gépek, lapátok [1451,571]"/>
    <s v="1451"/>
    <x v="58"/>
    <s v="51508364 T.KÓD, 002"/>
    <s v="14.50%"/>
    <n v="2499149"/>
    <n v="0"/>
    <n v="0"/>
    <n v="0"/>
    <n v="2499149"/>
    <n v="640970"/>
    <n v="362374"/>
  </r>
  <r>
    <s v="2022/0014"/>
    <s v="Concept2 párevezős lapát UL"/>
    <s v="Evezős hajók, gépek, lapátok [1451,571]"/>
    <s v="1451"/>
    <x v="58"/>
    <s v="21400254 T.KÓD, 001"/>
    <s v="14.50%"/>
    <n v="2367704"/>
    <n v="0"/>
    <n v="0"/>
    <n v="0"/>
    <n v="2367704"/>
    <n v="606104"/>
    <n v="343315"/>
  </r>
  <r>
    <s v="2022/0015"/>
    <s v="Concept2 váltottevezős lapát Skinny"/>
    <s v="Evezős hajók, gépek, lapátok [1451,571]"/>
    <s v="1451"/>
    <x v="58"/>
    <s v="73207726 T.KÓD, 003"/>
    <s v="14.50%"/>
    <n v="692447"/>
    <n v="0"/>
    <n v="0"/>
    <n v="0"/>
    <n v="692447"/>
    <n v="161619"/>
    <n v="100406"/>
  </r>
  <r>
    <s v="2022/0016"/>
    <s v="Concept2 váltottevezős lapát UL"/>
    <s v="Evezős hajók, gépek, lapátok [1451,571]"/>
    <s v="1451"/>
    <x v="58"/>
    <s v="32693317 T.KÓD, 004"/>
    <s v="14.50%"/>
    <n v="1545633"/>
    <n v="0"/>
    <n v="0"/>
    <n v="0"/>
    <n v="1545633"/>
    <n v="387990"/>
    <n v="224122"/>
  </r>
  <r>
    <s v="2022/0022"/>
    <s v="Coastal - egypárevezős hajó"/>
    <s v="Evezős hajók, gépek, lapátok [1451,571]"/>
    <s v="1451"/>
    <x v="59"/>
    <s v=""/>
    <s v="14.50%"/>
    <n v="1110833"/>
    <n v="0"/>
    <n v="0"/>
    <n v="0"/>
    <n v="1110833"/>
    <n v="276097"/>
    <n v="161072"/>
  </r>
  <r>
    <s v="2022/0023"/>
    <s v="Coastal - egypárevezős hajó"/>
    <s v="Evezős hajók, gépek, lapátok [1451,571]"/>
    <s v="1451"/>
    <x v="59"/>
    <s v=""/>
    <s v="14.50%"/>
    <n v="1110833"/>
    <n v="0"/>
    <n v="0"/>
    <n v="0"/>
    <n v="1110833"/>
    <n v="276097"/>
    <n v="161072"/>
  </r>
  <r>
    <s v="2022/0024"/>
    <s v="Coastal - egypárevezős hajó"/>
    <s v="Evezős hajók, gépek, lapátok [1451,571]"/>
    <s v="1451"/>
    <x v="59"/>
    <s v=""/>
    <s v="14.50%"/>
    <n v="1110833"/>
    <n v="0"/>
    <n v="0"/>
    <n v="0"/>
    <n v="1110833"/>
    <n v="276097"/>
    <n v="161072"/>
  </r>
  <r>
    <s v="2022/0025"/>
    <s v="Coastal - egypárevezős hajó"/>
    <s v="Evezős hajók, gépek, lapátok [1451,571]"/>
    <s v="1451"/>
    <x v="59"/>
    <s v=""/>
    <s v="14.50%"/>
    <n v="1110833"/>
    <n v="0"/>
    <n v="0"/>
    <n v="0"/>
    <n v="1110833"/>
    <n v="276097"/>
    <n v="161072"/>
  </r>
  <r>
    <s v="2022/0026"/>
    <s v="Coastal - egypárevezős hajó"/>
    <s v="Evezős hajók, gépek, lapátok [1451,571]"/>
    <s v="1451"/>
    <x v="59"/>
    <s v=""/>
    <s v="14.50%"/>
    <n v="1110833"/>
    <n v="0"/>
    <n v="0"/>
    <n v="0"/>
    <n v="1110833"/>
    <n v="276097"/>
    <n v="161072"/>
  </r>
  <r>
    <s v="2022/0027"/>
    <s v="Coastal - egypárevezős hajó"/>
    <s v="Evezős hajók, gépek, lapátok [1451,571]"/>
    <s v="1451"/>
    <x v="59"/>
    <s v=""/>
    <s v="14.50%"/>
    <n v="1110833"/>
    <n v="0"/>
    <n v="0"/>
    <n v="0"/>
    <n v="1110833"/>
    <n v="276097"/>
    <n v="161072"/>
  </r>
  <r>
    <s v="2022/0029"/>
    <s v="RP3T Dynamic ergométer T model / Rowing machine"/>
    <s v="Evezős hajók, gépek, lapátok [1451,571]"/>
    <s v="1451"/>
    <x v="60"/>
    <s v=""/>
    <s v="14.50%"/>
    <n v="692150"/>
    <n v="0"/>
    <n v="0"/>
    <n v="0"/>
    <n v="692150"/>
    <n v="167768"/>
    <n v="100363"/>
  </r>
  <r>
    <s v="2022/0030"/>
    <s v="RP3T Dynamic ergométer T model / Rowing machine"/>
    <s v="Evezős hajók, gépek, lapátok [1451,571]"/>
    <s v="1451"/>
    <x v="60"/>
    <s v=""/>
    <s v="14.50%"/>
    <n v="692150"/>
    <n v="0"/>
    <n v="0"/>
    <n v="0"/>
    <n v="692150"/>
    <n v="167768"/>
    <n v="100363"/>
  </r>
  <r>
    <s v="2022/0035"/>
    <s v="Filippi 1x F15 CWA fordított wing villa egypár"/>
    <s v="Evezős hajók, gépek, lapátok [1451,571]"/>
    <s v="1451"/>
    <x v="61"/>
    <s v="SERIAL: F15CC4L"/>
    <s v="14.50%"/>
    <n v="4527869"/>
    <n v="0"/>
    <n v="0"/>
    <n v="0"/>
    <n v="4527869"/>
    <n v="1047645"/>
    <n v="656540"/>
  </r>
  <r>
    <s v="2022/0036"/>
    <s v="Filippi 1x F144 Alu wing villa egypár"/>
    <s v="Evezős hajók, gépek, lapátok [1451,571]"/>
    <s v="1451"/>
    <x v="61"/>
    <s v="SERIAL: F44AC2CA"/>
    <s v="14.50%"/>
    <n v="3886869"/>
    <n v="0"/>
    <n v="0"/>
    <n v="0"/>
    <n v="3886869"/>
    <n v="902865"/>
    <n v="563596"/>
  </r>
  <r>
    <s v="2022/0037"/>
    <s v="Concept párevezős lapát UL"/>
    <s v="Evezős hajók, gépek, lapátok [1451,571]"/>
    <s v="1451"/>
    <x v="62"/>
    <s v="21400254 T.KÓD, 001"/>
    <s v="14.50%"/>
    <n v="3304964"/>
    <n v="0"/>
    <n v="0"/>
    <n v="0"/>
    <n v="3304964"/>
    <n v="751914"/>
    <n v="479221"/>
  </r>
  <r>
    <s v="2022/0038"/>
    <s v="Concept2 váltottevezős lapát UL"/>
    <s v="Evezős hajók, gépek, lapátok [1451,571]"/>
    <s v="1451"/>
    <x v="62"/>
    <s v="32693317 T.KÓD, 004"/>
    <s v="14.50%"/>
    <n v="1223942"/>
    <n v="0"/>
    <n v="0"/>
    <n v="0"/>
    <n v="1223942"/>
    <n v="295224"/>
    <n v="177473"/>
  </r>
  <r>
    <s v="2022/0039"/>
    <s v="WintechRacing 1x SLW - R12324"/>
    <s v="Evezős hajók, gépek, lapátok [1451,571]"/>
    <s v="1451"/>
    <x v="63"/>
    <s v=""/>
    <s v="14.50%"/>
    <n v="2221006"/>
    <n v="0"/>
    <n v="0"/>
    <n v="0"/>
    <n v="2221006"/>
    <n v="519348"/>
    <n v="322049"/>
  </r>
  <r>
    <s v="2022/0040"/>
    <s v="WintechRacing 1x SLW - R12329"/>
    <s v="Evezős hajók, gépek, lapátok [1451,571]"/>
    <s v="1451"/>
    <x v="63"/>
    <s v=""/>
    <s v="14.50%"/>
    <n v="1742107"/>
    <n v="0"/>
    <n v="0"/>
    <n v="0"/>
    <n v="1742107"/>
    <n v="412958"/>
    <n v="252604"/>
  </r>
  <r>
    <s v="2022/0041"/>
    <s v="WintechRacing 2x 2 LW - R22084"/>
    <s v="Evezős hajók, gépek, lapátok [1451,571]"/>
    <s v="1451"/>
    <x v="63"/>
    <s v=""/>
    <s v="14.50%"/>
    <n v="2811499"/>
    <n v="0"/>
    <n v="0"/>
    <n v="0"/>
    <n v="2811499"/>
    <n v="650539"/>
    <n v="407669"/>
  </r>
  <r>
    <s v="2022/0042"/>
    <s v="WintechRacing 1x LW - R12321"/>
    <s v="Evezős hajók, gépek, lapátok [1451,571]"/>
    <s v="1451"/>
    <x v="63"/>
    <s v=""/>
    <s v="14.50%"/>
    <n v="1546943"/>
    <n v="0"/>
    <n v="0"/>
    <n v="0"/>
    <n v="1546943"/>
    <n v="369598"/>
    <n v="224308"/>
  </r>
  <r>
    <s v="2022/0043"/>
    <s v="WintechRacing 2x 2 LW - R22080"/>
    <s v="Evezős hajók, gépek, lapátok [1451,571]"/>
    <s v="1451"/>
    <x v="63"/>
    <s v=""/>
    <s v="14.50%"/>
    <n v="3490565"/>
    <n v="0"/>
    <n v="0"/>
    <n v="0"/>
    <n v="3490565"/>
    <n v="801400"/>
    <n v="506136"/>
  </r>
  <r>
    <s v="2022/0044"/>
    <s v="WintechRacing 1x LW - R12330"/>
    <s v="Evezős hajók, gépek, lapátok [1451,571]"/>
    <s v="1451"/>
    <x v="63"/>
    <s v=""/>
    <s v="14.50%"/>
    <n v="1742106"/>
    <n v="0"/>
    <n v="0"/>
    <n v="0"/>
    <n v="1742106"/>
    <n v="412958"/>
    <n v="252604"/>
  </r>
  <r>
    <s v="2022/0045"/>
    <s v="WintechRacing 2x 2 LW - R22081"/>
    <s v="Evezős hajók, gépek, lapátok [1451,571]"/>
    <s v="1451"/>
    <x v="63"/>
    <s v=""/>
    <s v="14.50%"/>
    <n v="3490565"/>
    <n v="0"/>
    <n v="0"/>
    <n v="0"/>
    <n v="3490565"/>
    <n v="801400"/>
    <n v="506136"/>
  </r>
  <r>
    <s v="2022/0046"/>
    <s v="WintechRacing 4x 4 LW - R42062"/>
    <s v="Evezős hajók, gépek, lapátok [1451,571]"/>
    <s v="1451"/>
    <x v="63"/>
    <s v=""/>
    <s v="14.50%"/>
    <n v="4658540"/>
    <n v="0"/>
    <n v="0"/>
    <n v="0"/>
    <n v="4658540"/>
    <n v="1060881"/>
    <n v="675488"/>
  </r>
  <r>
    <s v="2022/0047"/>
    <s v="WintechRacing 1x LW - R12325"/>
    <s v="Evezős hajók, gépek, lapátok [1451,571]"/>
    <s v="1451"/>
    <x v="63"/>
    <s v=""/>
    <s v="14.50%"/>
    <n v="2221006"/>
    <n v="0"/>
    <n v="0"/>
    <n v="0"/>
    <n v="2221006"/>
    <n v="519348"/>
    <n v="322049"/>
  </r>
  <r>
    <s v="2022/0048"/>
    <s v="WintechRacing 2x 2 LW - R22082"/>
    <s v="Evezős hajók, gépek, lapátok [1451,571]"/>
    <s v="1451"/>
    <x v="63"/>
    <s v=""/>
    <s v="14.50%"/>
    <n v="3490565"/>
    <n v="0"/>
    <n v="0"/>
    <n v="0"/>
    <n v="3490565"/>
    <n v="801400"/>
    <n v="506136"/>
  </r>
  <r>
    <s v="2022/0049"/>
    <s v="WintechRacing 2x 2 MW - R22083"/>
    <s v="Evezős hajók, gépek, lapátok [1451,571]"/>
    <s v="1451"/>
    <x v="63"/>
    <s v=""/>
    <s v="14.50%"/>
    <n v="3490565"/>
    <n v="0"/>
    <n v="0"/>
    <n v="0"/>
    <n v="3490565"/>
    <n v="801400"/>
    <n v="506136"/>
  </r>
  <r>
    <s v="2022/0050"/>
    <s v="WintechRacing 4x 4 MW - R42061"/>
    <s v="Evezős hajók, gépek, lapátok [1451,571]"/>
    <s v="1451"/>
    <x v="63"/>
    <s v=""/>
    <s v="14.50%"/>
    <n v="6033187"/>
    <n v="0"/>
    <n v="0"/>
    <n v="0"/>
    <n v="6033187"/>
    <n v="1366285"/>
    <n v="874810"/>
  </r>
  <r>
    <s v="2022/0051"/>
    <s v="WintechRacing 1x MW - R12326"/>
    <s v="Evezős hajók, gépek, lapátok [1451,571]"/>
    <s v="1451"/>
    <x v="63"/>
    <s v=""/>
    <s v="14.50%"/>
    <n v="2221006"/>
    <n v="0"/>
    <n v="0"/>
    <n v="0"/>
    <n v="2221006"/>
    <n v="519348"/>
    <n v="322049"/>
  </r>
  <r>
    <s v="2022/0052"/>
    <s v="WintechRacing 2x 2 HW - R22085"/>
    <s v="Evezős hajók, gépek, lapátok [1451,571]"/>
    <s v="1451"/>
    <x v="63"/>
    <s v=""/>
    <s v="14.50%"/>
    <n v="2811499"/>
    <n v="0"/>
    <n v="0"/>
    <n v="0"/>
    <n v="2811499"/>
    <n v="650539"/>
    <n v="407669"/>
  </r>
  <r>
    <s v="2022/0053"/>
    <s v="WintechRacing 1x MW - R12331"/>
    <s v="Evezős hajók, gépek, lapátok [1451,571]"/>
    <s v="1451"/>
    <x v="63"/>
    <s v=""/>
    <s v="14.50%"/>
    <n v="1742106"/>
    <n v="0"/>
    <n v="0"/>
    <n v="0"/>
    <n v="1742106"/>
    <n v="412958"/>
    <n v="252604"/>
  </r>
  <r>
    <s v="2022/0054"/>
    <s v="WintechRacing 1x LW - R12327"/>
    <s v="Evezős hajók, gépek, lapátok [1451,571]"/>
    <s v="1451"/>
    <x v="63"/>
    <s v=""/>
    <s v="14.50%"/>
    <n v="2221006"/>
    <n v="0"/>
    <n v="0"/>
    <n v="0"/>
    <n v="2221006"/>
    <n v="519348"/>
    <n v="322049"/>
  </r>
  <r>
    <s v="2022/0055"/>
    <s v="WintechRacing 1x LW - R12328"/>
    <s v="Evezős hajók, gépek, lapátok [1451,571]"/>
    <s v="1451"/>
    <x v="63"/>
    <s v=""/>
    <s v="14.50%"/>
    <n v="2221006"/>
    <n v="0"/>
    <n v="0"/>
    <n v="0"/>
    <n v="2221006"/>
    <n v="519348"/>
    <n v="322049"/>
  </r>
  <r>
    <s v="2022/0056"/>
    <s v="WintechRacing 1x LW - R12322"/>
    <s v="Evezős hajók, gépek, lapátok [1451,571]"/>
    <s v="1451"/>
    <x v="63"/>
    <s v=""/>
    <s v="14.50%"/>
    <n v="1546943"/>
    <n v="0"/>
    <n v="0"/>
    <n v="0"/>
    <n v="1546943"/>
    <n v="369598"/>
    <n v="224308"/>
  </r>
  <r>
    <s v="2022/0057"/>
    <s v="WintechRacing 1x LW - R12323"/>
    <s v="Evezős hajók, gépek, lapátok [1451,571]"/>
    <s v="1451"/>
    <x v="63"/>
    <s v=""/>
    <s v="14.50%"/>
    <n v="1546943"/>
    <n v="0"/>
    <n v="0"/>
    <n v="0"/>
    <n v="1546943"/>
    <n v="369598"/>
    <n v="224308"/>
  </r>
  <r>
    <s v="2022/0058"/>
    <s v="Párevezős lapát / Smoothie toll, 285-290 cm"/>
    <s v="Evezős hajók, gépek, lapátok [1451,571]"/>
    <s v="1451"/>
    <x v="63"/>
    <s v=""/>
    <s v="14.50%"/>
    <n v="4624294"/>
    <n v="0"/>
    <n v="0"/>
    <n v="0"/>
    <n v="4624294"/>
    <n v="1053278"/>
    <n v="670517"/>
  </r>
  <r>
    <s v="2022/0059"/>
    <s v="Párevezős lapát / Macon toll, 293 cm"/>
    <s v="Evezős hajók, gépek, lapátok [1451,571]"/>
    <s v="1451"/>
    <x v="63"/>
    <s v=""/>
    <s v="14.50%"/>
    <n v="1467864"/>
    <n v="0"/>
    <n v="0"/>
    <n v="0"/>
    <n v="1467864"/>
    <n v="352025"/>
    <n v="212842"/>
  </r>
  <r>
    <s v="2022/0060"/>
    <s v="Párevezős lapát / Macon toll, 288 cm"/>
    <s v="Evezős hajók, gépek, lapátok [1451,571]"/>
    <s v="1451"/>
    <x v="63"/>
    <s v=""/>
    <s v="14.50%"/>
    <n v="2335573"/>
    <n v="0"/>
    <n v="0"/>
    <n v="0"/>
    <n v="2335573"/>
    <n v="544807"/>
    <n v="338660"/>
  </r>
  <r>
    <s v="2022/0061"/>
    <s v="Váltottevezős lapát / Macon toll, 371-376 cm"/>
    <s v="Evezős hajók, gépek, lapátok [1451,571]"/>
    <s v="1451"/>
    <x v="63"/>
    <s v=""/>
    <s v="14.50%"/>
    <n v="817344"/>
    <n v="0"/>
    <n v="0"/>
    <n v="0"/>
    <n v="817344"/>
    <n v="207514"/>
    <n v="118518"/>
  </r>
  <r>
    <s v="2022/0064"/>
    <s v="Evezőshajó villa"/>
    <s v="Evezős hajók, gépek, lapátok [1451,571]"/>
    <s v="1451"/>
    <x v="64"/>
    <s v=""/>
    <s v="14.50%"/>
    <n v="3002280"/>
    <n v="0"/>
    <n v="0"/>
    <n v="0"/>
    <n v="3002280"/>
    <n v="952954"/>
    <n v="435330"/>
  </r>
  <r>
    <s v="2022/0066"/>
    <s v="Tengeri kétpárevezős hajó - lízingelt"/>
    <s v="Evezős hajók, gépek, lapátok [1451,571]"/>
    <s v="1451"/>
    <x v="65"/>
    <s v=""/>
    <s v="14.50%"/>
    <n v="2340000"/>
    <n v="0"/>
    <n v="0"/>
    <n v="0"/>
    <n v="2340000"/>
    <n v="474867"/>
    <n v="339299"/>
  </r>
  <r>
    <s v="2023/0007"/>
    <s v="Wintech evezőslapát 10db"/>
    <s v="Evezős hajók, gépek, lapátok [1451,571]"/>
    <s v="1451"/>
    <x v="66"/>
    <s v=""/>
    <s v="14.50%"/>
    <n v="1750000"/>
    <n v="0"/>
    <n v="0"/>
    <n v="0"/>
    <n v="1750000"/>
    <n v="229994"/>
    <n v="253747"/>
  </r>
  <r>
    <s v="2023/0008"/>
    <s v="Coastal"/>
    <s v="Evezős hajók, gépek, lapátok [1451,571]"/>
    <s v="1451"/>
    <x v="66"/>
    <s v=""/>
    <s v="14.50%"/>
    <n v="1549400"/>
    <n v="0"/>
    <n v="0"/>
    <n v="0"/>
    <n v="1549400"/>
    <n v="203628"/>
    <n v="224661"/>
  </r>
  <r>
    <s v="2023/0009"/>
    <s v="Coastal"/>
    <s v="Evezős hajók, gépek, lapátok [1451,571]"/>
    <s v="1451"/>
    <x v="66"/>
    <s v=""/>
    <s v="14.50%"/>
    <n v="1549400"/>
    <n v="0"/>
    <n v="0"/>
    <n v="0"/>
    <n v="1549400"/>
    <n v="203628"/>
    <n v="224661"/>
  </r>
  <r>
    <s v="2024/0027"/>
    <s v="Evezős hajó GIG 4x"/>
    <s v="Evezős hajók, gépek, lapátok [1451,571]"/>
    <s v="1451"/>
    <x v="67"/>
    <s v=""/>
    <s v="14.50%"/>
    <n v="5975000"/>
    <n v="0"/>
    <n v="0"/>
    <n v="0"/>
    <n v="5975000"/>
    <n v="215982"/>
    <n v="866379"/>
  </r>
  <r>
    <s v="2024/0028"/>
    <s v="Evezős hajó GIG 4x"/>
    <s v="Evezős hajók, gépek, lapátok [1451,571]"/>
    <s v="1451"/>
    <x v="67"/>
    <s v=""/>
    <s v="14.50%"/>
    <n v="5975000"/>
    <n v="0"/>
    <n v="0"/>
    <n v="0"/>
    <n v="5975000"/>
    <n v="215982"/>
    <n v="866379"/>
  </r>
  <r>
    <s v="2025/2"/>
    <s v="C2x evezőshajó 3 db"/>
    <s v="Evezős hajók, gépek, lapátok [1451,571]"/>
    <s v="1451"/>
    <x v="68"/>
    <s v=""/>
    <s v="14.50%"/>
    <n v="0"/>
    <n v="9450000"/>
    <n v="0"/>
    <n v="0"/>
    <n v="9450000"/>
    <n v="0"/>
    <n v="1218658"/>
  </r>
  <r>
    <s v="2025/3"/>
    <s v="macon evezőslapát 6 db"/>
    <s v="Evezős hajók, gépek, lapátok [1451,571]"/>
    <s v="1451"/>
    <x v="68"/>
    <s v=""/>
    <s v="14.50%"/>
    <n v="0"/>
    <n v="1188720"/>
    <n v="0"/>
    <n v="0"/>
    <n v="1188720"/>
    <n v="0"/>
    <n v="153295"/>
  </r>
  <r>
    <s v="CIIOAR/0001/11"/>
    <s v="C-II oar lapát tanmed Smoothie"/>
    <s v="Evezős hajók, gépek, lapátok [1451,571]"/>
    <s v="1451"/>
    <x v="69"/>
    <s v=""/>
    <s v="14.50%"/>
    <n v="32000"/>
    <n v="0"/>
    <n v="32000"/>
    <n v="0"/>
    <n v="0"/>
    <n v="28828"/>
    <n v="3172"/>
  </r>
  <r>
    <s v="CIIOAR/0002/11"/>
    <s v="C-II oar lapát tanmed Smoothie"/>
    <s v="Evezős hajók, gépek, lapátok [1451,571]"/>
    <s v="1451"/>
    <x v="69"/>
    <s v=""/>
    <s v="14.50%"/>
    <n v="36500"/>
    <n v="0"/>
    <n v="36500"/>
    <n v="0"/>
    <n v="0"/>
    <n v="32841"/>
    <n v="3659"/>
  </r>
  <r>
    <s v="CIIOAR/0003/11"/>
    <s v="C-II oar lapát tanmed Smoothie"/>
    <s v="Evezős hajók, gépek, lapátok [1451,571]"/>
    <s v="1451"/>
    <x v="69"/>
    <s v=""/>
    <s v="14.50%"/>
    <n v="32000"/>
    <n v="0"/>
    <n v="32000"/>
    <n v="0"/>
    <n v="0"/>
    <n v="28828"/>
    <n v="3172"/>
  </r>
  <r>
    <s v="CIIOAR/0004/11"/>
    <s v="C-II oar lapát tanmed Smoothie"/>
    <s v="Evezős hajók, gépek, lapátok [1451,571]"/>
    <s v="1451"/>
    <x v="69"/>
    <s v=""/>
    <s v="14.50%"/>
    <n v="36500"/>
    <n v="0"/>
    <n v="36500"/>
    <n v="0"/>
    <n v="0"/>
    <n v="32841"/>
    <n v="3659"/>
  </r>
  <r>
    <s v="GCIISCU/0001/11"/>
    <s v="C2 scull lapát 2008-as BB"/>
    <s v="Evezős hajók, gépek, lapátok [1451,571]"/>
    <s v="1451"/>
    <x v="70"/>
    <s v=""/>
    <s v="14.50%"/>
    <n v="53086"/>
    <n v="0"/>
    <n v="53086"/>
    <n v="0"/>
    <n v="0"/>
    <n v="53086"/>
    <n v="0"/>
  </r>
  <r>
    <s v="HA001/1158"/>
    <s v="Egypárevezős, adaptív"/>
    <s v="Evezős hajók, gépek, lapátok [1451,571]"/>
    <s v="1451"/>
    <x v="71"/>
    <s v=""/>
    <s v="14.50%"/>
    <n v="189417"/>
    <n v="0"/>
    <n v="0"/>
    <n v="0"/>
    <n v="189417"/>
    <n v="170477"/>
    <n v="18940"/>
  </r>
  <r>
    <s v="HA002/1159"/>
    <s v="Egypárevezős, adaptív 2008as"/>
    <s v="Evezős hajók, gépek, lapátok [1451,571]"/>
    <s v="1451"/>
    <x v="72"/>
    <s v=""/>
    <s v="14.50%"/>
    <n v="268175"/>
    <n v="0"/>
    <n v="0"/>
    <n v="0"/>
    <n v="268175"/>
    <n v="241362"/>
    <n v="26813"/>
  </r>
  <r>
    <s v="HV0011/1095/A"/>
    <s v="Egypárevezős . Filippi 2004"/>
    <s v="Evezős hajók, gépek, lapátok [1451,571]"/>
    <s v="1451"/>
    <x v="73"/>
    <s v=""/>
    <s v="14.50%"/>
    <n v="0"/>
    <n v="0"/>
    <n v="0"/>
    <n v="0"/>
    <n v="0"/>
    <n v="0"/>
    <n v="0"/>
  </r>
  <r>
    <s v="HV004/1099"/>
    <s v="Kétpárevezős - Empacher 1999-es"/>
    <s v="Evezős hajók, gépek, lapátok [1451,571]"/>
    <s v="1451"/>
    <x v="74"/>
    <s v=""/>
    <s v="14.50%"/>
    <n v="0"/>
    <n v="0"/>
    <n v="0"/>
    <n v="0"/>
    <n v="0"/>
    <n v="0"/>
    <n v="0"/>
  </r>
  <r>
    <s v="HV005/1035"/>
    <s v="Empacher 4 hajó"/>
    <s v="Evezős hajók, gépek, lapátok [1451,571]"/>
    <s v="1451"/>
    <x v="75"/>
    <s v=""/>
    <s v="14.50%"/>
    <n v="0"/>
    <n v="0"/>
    <n v="0"/>
    <n v="0"/>
    <n v="0"/>
    <n v="0"/>
    <n v="0"/>
  </r>
  <r>
    <s v="HV007/1184"/>
    <s v="Schell korm n kettes"/>
    <s v="Evezős hajók, gépek, lapátok [1451,571]"/>
    <s v="1451"/>
    <x v="76"/>
    <s v=""/>
    <s v="14.50%"/>
    <n v="1295740"/>
    <n v="0"/>
    <n v="0"/>
    <n v="0"/>
    <n v="1295740"/>
    <n v="1166143"/>
    <n v="129597"/>
  </r>
  <r>
    <s v="HV009/1120"/>
    <s v="Négypárevezős - Filippi"/>
    <s v="Evezős hajók, gépek, lapátok [1451,571]"/>
    <s v="1451"/>
    <x v="77"/>
    <s v=""/>
    <s v="14.50%"/>
    <n v="183247"/>
    <n v="0"/>
    <n v="0"/>
    <n v="0"/>
    <n v="183247"/>
    <n v="164954"/>
    <n v="18293"/>
  </r>
  <r>
    <s v="HV012/1132"/>
    <s v="Kétpárevezős - Schellenbacher"/>
    <s v="Evezős hajók, gépek, lapátok [1451,571]"/>
    <s v="1451"/>
    <x v="78"/>
    <s v=""/>
    <s v="14.50%"/>
    <n v="422282"/>
    <n v="0"/>
    <n v="0"/>
    <n v="0"/>
    <n v="422282"/>
    <n v="380061"/>
    <n v="42221"/>
  </r>
  <r>
    <s v="HV013/1118"/>
    <s v="Kétpárevezős - Empacher 2006-os"/>
    <s v="Evezős hajók, gépek, lapátok [1451,571]"/>
    <s v="1451"/>
    <x v="79"/>
    <s v=""/>
    <s v="14.50%"/>
    <n v="186694"/>
    <n v="0"/>
    <n v="0"/>
    <n v="0"/>
    <n v="186694"/>
    <n v="168014"/>
    <n v="18680"/>
  </r>
  <r>
    <s v="HV014/1119"/>
    <s v="Egypárevezős Filippi 2006"/>
    <s v="Evezős hajók, gépek, lapátok [1451,571]"/>
    <s v="1451"/>
    <x v="77"/>
    <s v=""/>
    <s v="14.50%"/>
    <n v="68761"/>
    <n v="0"/>
    <n v="0"/>
    <n v="0"/>
    <n v="68761"/>
    <n v="61909"/>
    <n v="6852"/>
  </r>
  <r>
    <s v="HV015/1095/A"/>
    <s v="Egypárevezős - Filippi 2004 Szolnok"/>
    <s v="Evezős hajók, gépek, lapátok [1451,571]"/>
    <s v="1451"/>
    <x v="73"/>
    <s v=""/>
    <s v="14.50%"/>
    <n v="0"/>
    <n v="0"/>
    <n v="0"/>
    <n v="0"/>
    <n v="0"/>
    <n v="0"/>
    <n v="0"/>
  </r>
  <r>
    <s v="HV016/1119"/>
    <s v="Egypárevezős - Filippi 2006 Sz"/>
    <s v="Evezős hajók, gépek, lapátok [1451,571]"/>
    <s v="1451"/>
    <x v="77"/>
    <s v=""/>
    <s v="14.50%"/>
    <n v="68761"/>
    <n v="0"/>
    <n v="0"/>
    <n v="0"/>
    <n v="68761"/>
    <n v="61909"/>
    <n v="6852"/>
  </r>
  <r>
    <s v="HV019/1161"/>
    <s v="Schell kétpár ks férfi 2008-as"/>
    <s v="Evezős hajók, gépek, lapátok [1451,571]"/>
    <s v="1451"/>
    <x v="80"/>
    <s v=""/>
    <s v="14.50%"/>
    <n v="563588"/>
    <n v="0"/>
    <n v="0"/>
    <n v="0"/>
    <n v="563588"/>
    <n v="507230"/>
    <n v="56358"/>
  </r>
  <r>
    <s v="HV0220/1160"/>
    <s v="Egypárevezős Schell - női Sch."/>
    <s v="Evezős hajók, gépek, lapátok [1451,571]"/>
    <s v="1451"/>
    <x v="80"/>
    <s v=""/>
    <s v="14.50%"/>
    <n v="563588"/>
    <n v="0"/>
    <n v="0"/>
    <n v="0"/>
    <n v="563588"/>
    <n v="507230"/>
    <n v="56358"/>
  </r>
  <r>
    <s v="HV08/1162"/>
    <s v="Schell ks női kétpár"/>
    <s v="Evezős hajók, gépek, lapátok [1451,571]"/>
    <s v="1451"/>
    <x v="80"/>
    <s v=""/>
    <s v="14.50%"/>
    <n v="903027"/>
    <n v="0"/>
    <n v="0"/>
    <n v="0"/>
    <n v="903027"/>
    <n v="812760"/>
    <n v="90267"/>
  </r>
  <r>
    <s v="SCULL/12/001"/>
    <s v="C2 scull lapát 1 pár FAT"/>
    <s v="Evezős hajók, gépek, lapátok [1451,571]"/>
    <s v="1451"/>
    <x v="81"/>
    <s v=""/>
    <s v="14.50%"/>
    <n v="146135"/>
    <n v="0"/>
    <n v="146135"/>
    <n v="0"/>
    <n v="0"/>
    <n v="131520"/>
    <n v="14615"/>
  </r>
  <r>
    <s v="SCULL/12/002"/>
    <s v="C2 scull lapát 1 pár FAT"/>
    <s v="Evezős hajók, gépek, lapátok [1451,571]"/>
    <s v="1451"/>
    <x v="81"/>
    <s v=""/>
    <s v="14.50%"/>
    <n v="146135"/>
    <n v="0"/>
    <n v="146135"/>
    <n v="0"/>
    <n v="0"/>
    <n v="131520"/>
    <n v="14615"/>
  </r>
  <r>
    <s v="SCULL/12/003"/>
    <s v="C2 scull lapát 1 pár FAT"/>
    <s v="Evezős hajók, gépek, lapátok [1451,571]"/>
    <s v="1451"/>
    <x v="81"/>
    <s v=""/>
    <s v="14.50%"/>
    <n v="146135"/>
    <n v="0"/>
    <n v="146135"/>
    <n v="0"/>
    <n v="0"/>
    <n v="131520"/>
    <n v="14615"/>
  </r>
  <r>
    <s v="SCULL/12/004"/>
    <s v="C2 scull lapát 1 pár FAT"/>
    <s v="Evezős hajók, gépek, lapátok [1451,571]"/>
    <s v="1451"/>
    <x v="81"/>
    <s v=""/>
    <s v="14.50%"/>
    <n v="146135"/>
    <n v="0"/>
    <n v="146135"/>
    <n v="0"/>
    <n v="0"/>
    <n v="131520"/>
    <n v="14615"/>
  </r>
  <r>
    <s v="1067"/>
    <s v="Yamaha 20 LE-s motor 2 üt /5"/>
    <s v="Egyéb sporteszközök [1452,571]"/>
    <s v="1452"/>
    <x v="82"/>
    <s v=""/>
    <s v="9.00%"/>
    <n v="0"/>
    <n v="0"/>
    <n v="0"/>
    <n v="0"/>
    <n v="0"/>
    <n v="0"/>
    <n v="0"/>
  </r>
  <r>
    <s v="1120001"/>
    <s v="Kerékpár 2663 DHS Fekete"/>
    <s v="Egyéb sporteszközök [1452,571]"/>
    <s v="1452"/>
    <x v="83"/>
    <s v="D1107025"/>
    <s v="14.50%"/>
    <n v="44346"/>
    <n v="0"/>
    <n v="44346"/>
    <n v="0"/>
    <n v="0"/>
    <n v="39907"/>
    <n v="4439"/>
  </r>
  <r>
    <s v="1120002"/>
    <s v="Kerékpár 2663 DHS ezüst"/>
    <s v="Egyéb sporteszközök [1452,571]"/>
    <s v="1452"/>
    <x v="83"/>
    <s v="D1103014"/>
    <s v="14.50%"/>
    <n v="44346"/>
    <n v="0"/>
    <n v="44346"/>
    <n v="0"/>
    <n v="0"/>
    <n v="39907"/>
    <n v="4439"/>
  </r>
  <r>
    <s v="1120003"/>
    <s v="Polár pulzusmérő szett"/>
    <s v="Egyéb sporteszközök [1452,571]"/>
    <s v="1452"/>
    <x v="83"/>
    <s v=""/>
    <s v="14.50%"/>
    <n v="69463"/>
    <n v="0"/>
    <n v="69463"/>
    <n v="0"/>
    <n v="0"/>
    <n v="62530"/>
    <n v="6933"/>
  </r>
  <r>
    <s v="1120004"/>
    <s v="Kerékpár Görgő B'twin Hmoe"/>
    <s v="Egyéb sporteszközök [1452,571]"/>
    <s v="1452"/>
    <x v="84"/>
    <s v=""/>
    <s v="14.50%"/>
    <n v="22144"/>
    <n v="0"/>
    <n v="22144"/>
    <n v="0"/>
    <n v="0"/>
    <n v="19923"/>
    <n v="2221"/>
  </r>
  <r>
    <s v="1120005"/>
    <s v="Kerékpár görgő B'twin Home"/>
    <s v="Egyéb sporteszközök [1452,571]"/>
    <s v="1452"/>
    <x v="84"/>
    <s v=""/>
    <s v="10.00%"/>
    <n v="22144"/>
    <n v="0"/>
    <n v="22144"/>
    <n v="0"/>
    <n v="0"/>
    <n v="19923"/>
    <n v="2208"/>
  </r>
  <r>
    <s v="1120006"/>
    <s v="GPS óra"/>
    <s v="Egyéb sporteszközök [1452,571]"/>
    <s v="1452"/>
    <x v="85"/>
    <s v=""/>
    <s v="14.50%"/>
    <n v="56092"/>
    <n v="0"/>
    <n v="56092"/>
    <n v="0"/>
    <n v="0"/>
    <n v="50506"/>
    <n v="5586"/>
  </r>
  <r>
    <s v="1120007"/>
    <s v="GPS óra"/>
    <s v="Egyéb sporteszközök [1452,571]"/>
    <s v="1452"/>
    <x v="85"/>
    <s v=""/>
    <s v="14.50%"/>
    <n v="56092"/>
    <n v="0"/>
    <n v="56092"/>
    <n v="0"/>
    <n v="0"/>
    <n v="50506"/>
    <n v="5586"/>
  </r>
  <r>
    <s v="112013"/>
    <s v="C2 scull lapát Smoothie 2 1 pár"/>
    <s v="Egyéb sporteszközök [1452,571]"/>
    <s v="1452"/>
    <x v="86"/>
    <s v=""/>
    <s v="14.50%"/>
    <n v="138768"/>
    <n v="0"/>
    <n v="138768"/>
    <n v="0"/>
    <n v="0"/>
    <n v="124927"/>
    <n v="13841"/>
  </r>
  <r>
    <s v="1154"/>
    <s v="Digitális személymérleg -SECA"/>
    <s v="Egyéb sporteszközök [1452,571]"/>
    <s v="1452"/>
    <x v="87"/>
    <s v=""/>
    <s v="14.50%"/>
    <n v="81199"/>
    <n v="0"/>
    <n v="81199"/>
    <n v="0"/>
    <n v="0"/>
    <n v="73108"/>
    <n v="8091"/>
  </r>
  <r>
    <s v="14001"/>
    <s v="C2 evezős ergométer"/>
    <s v="Egyéb sporteszközök [1452,571]"/>
    <s v="1452"/>
    <x v="19"/>
    <s v=""/>
    <s v="14.50%"/>
    <n v="2258001"/>
    <n v="0"/>
    <n v="2258001"/>
    <n v="0"/>
    <n v="0"/>
    <n v="2032210"/>
    <n v="225791"/>
  </r>
  <r>
    <s v="14003"/>
    <s v="C2 evezős ergométer"/>
    <s v="Egyéb sporteszközök [1452,571]"/>
    <s v="1452"/>
    <x v="19"/>
    <s v=""/>
    <s v="14.50%"/>
    <n v="1693498"/>
    <n v="0"/>
    <n v="1693498"/>
    <n v="0"/>
    <n v="0"/>
    <n v="1524141"/>
    <n v="169357"/>
  </r>
  <r>
    <s v="14014"/>
    <s v="Rendezvénysátor"/>
    <s v="Egyéb sporteszközök [1452,571]"/>
    <s v="1452"/>
    <x v="88"/>
    <s v=""/>
    <s v="14.50%"/>
    <n v="446561"/>
    <n v="0"/>
    <n v="446561"/>
    <n v="0"/>
    <n v="0"/>
    <n v="401866"/>
    <n v="44695"/>
  </r>
  <r>
    <s v="14017"/>
    <s v="Concept2 evezősgép"/>
    <s v="Egyéb sporteszközök [1452,571]"/>
    <s v="1452"/>
    <x v="23"/>
    <s v=""/>
    <s v="14.50%"/>
    <n v="280628"/>
    <n v="0"/>
    <n v="280628"/>
    <n v="0"/>
    <n v="0"/>
    <n v="252554"/>
    <n v="28074"/>
  </r>
  <r>
    <s v="14020"/>
    <s v="SpeedCoach GPS védőgumival"/>
    <s v="Egyéb sporteszközök [1452,571]"/>
    <s v="1452"/>
    <x v="89"/>
    <s v=""/>
    <s v="14.50%"/>
    <n v="381796"/>
    <n v="0"/>
    <n v="381796"/>
    <n v="0"/>
    <n v="0"/>
    <n v="343589"/>
    <n v="38207"/>
  </r>
  <r>
    <s v="14021"/>
    <s v="Cosmos Sirius tejsavtesztelő"/>
    <s v="Egyéb sporteszközök [1452,571]"/>
    <s v="1452"/>
    <x v="89"/>
    <s v=""/>
    <s v="14.50%"/>
    <n v="143098"/>
    <n v="0"/>
    <n v="143098"/>
    <n v="0"/>
    <n v="0"/>
    <n v="128817"/>
    <n v="14281"/>
  </r>
  <r>
    <s v="14030"/>
    <s v="473 fittness kerékpár"/>
    <s v="Egyéb sporteszközök [1452,571]"/>
    <s v="1452"/>
    <x v="90"/>
    <s v=""/>
    <s v="14.50%"/>
    <n v="452115"/>
    <n v="0"/>
    <n v="452115"/>
    <n v="0"/>
    <n v="0"/>
    <n v="406881"/>
    <n v="45234"/>
  </r>
  <r>
    <s v="14033C"/>
    <s v="Speed Coach GPS"/>
    <s v="Egyéb sporteszközök [1452,571]"/>
    <s v="1452"/>
    <x v="91"/>
    <s v=""/>
    <s v="14.50%"/>
    <n v="132275"/>
    <n v="0"/>
    <n v="132275"/>
    <n v="0"/>
    <n v="0"/>
    <n v="119023"/>
    <n v="13252"/>
  </r>
  <r>
    <s v="14034A"/>
    <s v="Concept2 evezős ergométer"/>
    <s v="Egyéb sporteszközök [1452,571]"/>
    <s v="1452"/>
    <x v="27"/>
    <s v=""/>
    <s v="14.50%"/>
    <n v="276929"/>
    <n v="0"/>
    <n v="276929"/>
    <n v="0"/>
    <n v="0"/>
    <n v="249261"/>
    <n v="27668"/>
  </r>
  <r>
    <s v="2015/00024"/>
    <s v="Stég (úszómű)"/>
    <s v="Egyéb sporteszközök [1452,571]"/>
    <s v="1452"/>
    <x v="33"/>
    <s v=""/>
    <s v="2.00%"/>
    <n v="3269999"/>
    <n v="0"/>
    <n v="0"/>
    <n v="0"/>
    <n v="3269999"/>
    <n v="635376"/>
    <n v="65402"/>
  </r>
  <r>
    <s v="2015/00040"/>
    <s v="Úszómű -Erzsébet telep"/>
    <s v="Egyéb sporteszközök [1452,571]"/>
    <s v="1452"/>
    <x v="92"/>
    <s v=""/>
    <s v="2.00%"/>
    <n v="5248434"/>
    <n v="0"/>
    <n v="0"/>
    <n v="0"/>
    <n v="5248434"/>
    <n v="983549"/>
    <n v="104969"/>
  </r>
  <r>
    <s v="2016/00040"/>
    <s v="Para evezés szék, tartozékok"/>
    <s v="Egyéb sporteszközök [1452,571]"/>
    <s v="1452"/>
    <x v="93"/>
    <s v=""/>
    <s v="14.50%"/>
    <n v="187700"/>
    <n v="0"/>
    <n v="0"/>
    <n v="0"/>
    <n v="187700"/>
    <n v="135565"/>
    <n v="27220"/>
  </r>
  <r>
    <s v="2016/00043"/>
    <s v="Paralimpiai hajó, Filippi TA2x"/>
    <s v="Egyéb sporteszközök [1452,571]"/>
    <s v="1452"/>
    <x v="93"/>
    <s v=""/>
    <s v="14.50%"/>
    <n v="2496998"/>
    <n v="0"/>
    <n v="0"/>
    <n v="0"/>
    <n v="2496998"/>
    <n v="1803372"/>
    <n v="362068"/>
  </r>
  <r>
    <s v="2016/00054"/>
    <s v="Filippi F39 Single Carbon Aliante"/>
    <s v="Egyéb sporteszközök [1452,571]"/>
    <s v="1452"/>
    <x v="94"/>
    <s v=""/>
    <s v="14.50%"/>
    <n v="3629025"/>
    <n v="0"/>
    <n v="0"/>
    <n v="0"/>
    <n v="3629025"/>
    <n v="2613804"/>
    <n v="526211"/>
  </r>
  <r>
    <s v="2017/0048"/>
    <s v="Neuser Folding 20 kerékpár"/>
    <s v="Egyéb sporteszközök [1452,571]"/>
    <s v="1452"/>
    <x v="95"/>
    <s v=""/>
    <s v="Kisértékű"/>
    <n v="80990"/>
    <n v="0"/>
    <n v="80990"/>
    <n v="0"/>
    <n v="0"/>
    <n v="80990"/>
    <n v="0"/>
  </r>
  <r>
    <s v="2018/0004"/>
    <s v="Gumicsónak"/>
    <s v="Egyéb sporteszközök [1452,571]"/>
    <s v="1452"/>
    <x v="96"/>
    <s v=""/>
    <s v="14.50%"/>
    <n v="293000"/>
    <n v="0"/>
    <n v="0"/>
    <n v="0"/>
    <n v="293000"/>
    <n v="291672"/>
    <n v="1328"/>
  </r>
  <r>
    <s v="2018/0008"/>
    <s v="NK SPC GPS II HR"/>
    <s v="Egyéb sporteszközök [1452,571]"/>
    <s v="1452"/>
    <x v="97"/>
    <s v=""/>
    <s v="14.50%"/>
    <n v="297082"/>
    <n v="0"/>
    <n v="297082"/>
    <n v="0"/>
    <n v="0"/>
    <n v="289766"/>
    <n v="7316"/>
  </r>
  <r>
    <s v="2018/0010"/>
    <s v="BM Nova Lactate Sport tejsavmérő készülék"/>
    <s v="Egyéb sporteszközök [1452,571]"/>
    <s v="1452"/>
    <x v="98"/>
    <s v=""/>
    <s v="14.50%"/>
    <n v="120650"/>
    <n v="0"/>
    <n v="0"/>
    <n v="0"/>
    <n v="120650"/>
    <n v="116960"/>
    <n v="3690"/>
  </r>
  <r>
    <s v="2018/0021"/>
    <s v="Bemmer Classic Set"/>
    <s v="Egyéb sporteszközök [1452,571]"/>
    <s v="1452"/>
    <x v="99"/>
    <s v=""/>
    <s v="14.50%"/>
    <n v="1216660"/>
    <n v="0"/>
    <n v="0"/>
    <n v="0"/>
    <n v="1216660"/>
    <n v="1125179"/>
    <n v="91481"/>
  </r>
  <r>
    <s v="2018/0026"/>
    <s v="Bottecchia 8AVIO Revolution országúti kerékpár"/>
    <s v="Egyéb sporteszközök [1452,571]"/>
    <s v="1452"/>
    <x v="100"/>
    <s v=""/>
    <s v="Kisértékű"/>
    <n v="435000"/>
    <n v="0"/>
    <n v="435000"/>
    <n v="0"/>
    <n v="0"/>
    <n v="435000"/>
    <n v="0"/>
  </r>
  <r>
    <s v="2018/0028"/>
    <s v="Sportóra Forerunner 935 TRI Bundle"/>
    <s v="Egyéb sporteszközök [1452,571]"/>
    <s v="1452"/>
    <x v="101"/>
    <s v=""/>
    <s v="14.50%"/>
    <n v="193410"/>
    <n v="0"/>
    <n v="193410"/>
    <n v="0"/>
    <n v="0"/>
    <n v="173030"/>
    <n v="20380"/>
  </r>
  <r>
    <s v="2019/0001"/>
    <s v="Dinamikus ergométer"/>
    <s v="Egyéb sporteszközök [1452,571]"/>
    <s v="1452"/>
    <x v="102"/>
    <s v=""/>
    <s v="14.50%"/>
    <n v="5769817"/>
    <n v="0"/>
    <n v="0"/>
    <n v="0"/>
    <n v="5769817"/>
    <n v="4707486"/>
    <n v="836627"/>
  </r>
  <r>
    <s v="2019/0002"/>
    <s v="Concept2 D modell evezős ergométer"/>
    <s v="Egyéb sporteszközök [1452,571]"/>
    <s v="1452"/>
    <x v="103"/>
    <s v=""/>
    <s v="14.50%"/>
    <n v="14922383"/>
    <n v="0"/>
    <n v="0"/>
    <n v="0"/>
    <n v="14922383"/>
    <n v="12324963"/>
    <n v="2163744"/>
  </r>
  <r>
    <s v="2019/0003"/>
    <s v="Concept2 E modell evezős ergométer"/>
    <s v="Egyéb sporteszközök [1452,571]"/>
    <s v="1452"/>
    <x v="103"/>
    <s v=""/>
    <s v="14.50%"/>
    <n v="1169242"/>
    <n v="0"/>
    <n v="0"/>
    <n v="0"/>
    <n v="1169242"/>
    <n v="813213"/>
    <n v="169539"/>
  </r>
  <r>
    <s v="2019/0004"/>
    <s v="Concept2 Dynamic PM5"/>
    <s v="Egyéb sporteszközök [1452,571]"/>
    <s v="1452"/>
    <x v="103"/>
    <s v=""/>
    <s v="14.50%"/>
    <n v="2778967"/>
    <n v="0"/>
    <n v="0"/>
    <n v="0"/>
    <n v="2778967"/>
    <n v="2160600"/>
    <n v="402948"/>
  </r>
  <r>
    <s v="2019/0013"/>
    <s v="Stég úszó modulok Masterdock"/>
    <s v="Egyéb sporteszközök [1452,571]"/>
    <s v="1452"/>
    <x v="104"/>
    <s v=""/>
    <s v="14.50%"/>
    <n v="2638031"/>
    <n v="0"/>
    <n v="0"/>
    <n v="0"/>
    <n v="2638031"/>
    <n v="1472699"/>
    <n v="382520"/>
  </r>
  <r>
    <s v="2019/0016"/>
    <s v="Pulzusmérő órák - Polar Vantage M BLK M/L"/>
    <s v="Egyéb sporteszközök [1452,571]"/>
    <s v="1452"/>
    <x v="105"/>
    <s v=""/>
    <s v="Kisértékű"/>
    <n v="299700"/>
    <n v="0"/>
    <n v="299700"/>
    <n v="0"/>
    <n v="0"/>
    <n v="299700"/>
    <n v="0"/>
  </r>
  <r>
    <s v="2019/0053"/>
    <s v="Robust GYM sportfelszerelés"/>
    <s v="Egyéb sporteszközök [1452,571]"/>
    <s v="1452"/>
    <x v="106"/>
    <s v=""/>
    <s v="14.50%"/>
    <n v="20175834"/>
    <n v="0"/>
    <n v="0"/>
    <n v="0"/>
    <n v="20175834"/>
    <n v="15998369"/>
    <n v="2925499"/>
  </r>
  <r>
    <s v="2020/0012"/>
    <s v="Concept2 D modell evezős ergométer, PM5 4 db"/>
    <s v="Egyéb sporteszközök [1452,571]"/>
    <s v="1452"/>
    <x v="107"/>
    <s v=""/>
    <s v="14.50%"/>
    <n v="1321862"/>
    <n v="0"/>
    <n v="0"/>
    <n v="0"/>
    <n v="1321862"/>
    <n v="940025"/>
    <n v="191672"/>
  </r>
  <r>
    <s v="2020/0013"/>
    <s v="Concept2 D modell evezős ergométer, PM5 14 db"/>
    <s v="Egyéb sporteszközök [1452,571]"/>
    <s v="1452"/>
    <x v="107"/>
    <s v=""/>
    <s v="14.50%"/>
    <n v="4999985"/>
    <n v="0"/>
    <n v="0"/>
    <n v="0"/>
    <n v="4999985"/>
    <n v="3555657"/>
    <n v="724997"/>
  </r>
  <r>
    <s v="2020/0115"/>
    <s v="Sátor 10*20 méteres alapterület"/>
    <s v="Egyéb sporteszközök [1452,571]"/>
    <s v="1452"/>
    <x v="108"/>
    <s v=""/>
    <s v="14.50%"/>
    <n v="6863092"/>
    <n v="0"/>
    <n v="0"/>
    <n v="0"/>
    <n v="6863092"/>
    <n v="3898619"/>
    <n v="995145"/>
  </r>
  <r>
    <s v="2021/0004"/>
    <s v="Sátor alkatrészekkel"/>
    <s v="Egyéb sporteszközök [1452,571]"/>
    <s v="1452"/>
    <x v="109"/>
    <s v=""/>
    <s v="14.50%"/>
    <n v="557435"/>
    <n v="0"/>
    <n v="0"/>
    <n v="0"/>
    <n v="557435"/>
    <n v="280792"/>
    <n v="80828"/>
  </r>
  <r>
    <s v="2021/0006"/>
    <s v="Concept2 D modell evezős ergométer"/>
    <s v="Egyéb sporteszközök [1452,571]"/>
    <s v="1452"/>
    <x v="110"/>
    <s v=""/>
    <s v="14.50%"/>
    <n v="810000"/>
    <n v="0"/>
    <n v="0"/>
    <n v="0"/>
    <n v="810000"/>
    <n v="382912"/>
    <n v="117447"/>
  </r>
  <r>
    <s v="2022/0001"/>
    <s v="Vitorláshajó - HOOK / Optimist"/>
    <s v="Egyéb sporteszközök [1452,571]"/>
    <s v="1452"/>
    <x v="111"/>
    <s v=""/>
    <s v="9.00%"/>
    <n v="356000"/>
    <n v="0"/>
    <n v="0"/>
    <n v="0"/>
    <n v="356000"/>
    <n v="90146"/>
    <n v="32037"/>
  </r>
  <r>
    <s v="2022/0002"/>
    <s v="Vitorláshajó - HOOK / Optimist"/>
    <s v="Egyéb sporteszközök [1452,571]"/>
    <s v="1452"/>
    <x v="111"/>
    <s v=""/>
    <s v="9.00%"/>
    <n v="356000"/>
    <n v="0"/>
    <n v="0"/>
    <n v="0"/>
    <n v="356000"/>
    <n v="90146"/>
    <n v="32037"/>
  </r>
  <r>
    <s v="2022/0003"/>
    <s v="Vitorláshajó - HOOK / Optimist"/>
    <s v="Egyéb sporteszközök [1452,571]"/>
    <s v="1452"/>
    <x v="111"/>
    <s v=""/>
    <s v="9.00%"/>
    <n v="356000"/>
    <n v="0"/>
    <n v="0"/>
    <n v="0"/>
    <n v="356000"/>
    <n v="90146"/>
    <n v="32037"/>
  </r>
  <r>
    <s v="2022/0004"/>
    <s v="Vitorláshajó - HOOK / Optimist"/>
    <s v="Egyéb sporteszközök [1452,571]"/>
    <s v="1452"/>
    <x v="111"/>
    <s v=""/>
    <s v="9.00%"/>
    <n v="356000"/>
    <n v="0"/>
    <n v="0"/>
    <n v="0"/>
    <n v="356000"/>
    <n v="90146"/>
    <n v="32037"/>
  </r>
  <r>
    <s v="2022/0005"/>
    <s v="Vitorláshajó - HOOK / Optimist"/>
    <s v="Egyéb sporteszközök [1452,571]"/>
    <s v="1452"/>
    <x v="111"/>
    <s v=""/>
    <s v="9.00%"/>
    <n v="356000"/>
    <n v="0"/>
    <n v="0"/>
    <n v="0"/>
    <n v="356000"/>
    <n v="90146"/>
    <n v="32037"/>
  </r>
  <r>
    <s v="2022/0006"/>
    <s v="Vitorláshajó - HOOK / Optimist"/>
    <s v="Egyéb sporteszközök [1452,571]"/>
    <s v="1452"/>
    <x v="111"/>
    <s v=""/>
    <s v="9.00%"/>
    <n v="356000"/>
    <n v="0"/>
    <n v="0"/>
    <n v="0"/>
    <n v="356000"/>
    <n v="90146"/>
    <n v="32037"/>
  </r>
  <r>
    <s v="2022/0007"/>
    <s v="Vitorláshajó - HOOK / Optimist"/>
    <s v="Egyéb sporteszközök [1452,571]"/>
    <s v="1452"/>
    <x v="111"/>
    <s v=""/>
    <s v="9.00%"/>
    <n v="356000"/>
    <n v="0"/>
    <n v="0"/>
    <n v="0"/>
    <n v="356000"/>
    <n v="90146"/>
    <n v="32037"/>
  </r>
  <r>
    <s v="2022/0008"/>
    <s v="Vitorláshajó - HOOK / Optimist"/>
    <s v="Egyéb sporteszközök [1452,571]"/>
    <s v="1452"/>
    <x v="111"/>
    <s v=""/>
    <s v="9.00%"/>
    <n v="356000"/>
    <n v="0"/>
    <n v="0"/>
    <n v="0"/>
    <n v="356000"/>
    <n v="90146"/>
    <n v="32037"/>
  </r>
  <r>
    <s v="2022/0009"/>
    <s v="Vitorláshajó - HOOK / Optimist"/>
    <s v="Egyéb sporteszközök [1452,571]"/>
    <s v="1452"/>
    <x v="111"/>
    <s v=""/>
    <s v="9.00%"/>
    <n v="356000"/>
    <n v="0"/>
    <n v="0"/>
    <n v="0"/>
    <n v="356000"/>
    <n v="90146"/>
    <n v="32037"/>
  </r>
  <r>
    <s v="2022/0010"/>
    <s v="Vitorláshajó - HOOK / Optimist"/>
    <s v="Egyéb sporteszközök [1452,571]"/>
    <s v="1452"/>
    <x v="111"/>
    <s v=""/>
    <s v="9.00%"/>
    <n v="356000"/>
    <n v="0"/>
    <n v="0"/>
    <n v="0"/>
    <n v="356000"/>
    <n v="90146"/>
    <n v="32037"/>
  </r>
  <r>
    <s v="2022/0065"/>
    <s v="Hajótartó állványzat"/>
    <s v="Egyéb sporteszközök [1452,571]"/>
    <s v="1452"/>
    <x v="112"/>
    <s v=""/>
    <s v="14.50%"/>
    <n v="464820"/>
    <n v="0"/>
    <n v="0"/>
    <n v="0"/>
    <n v="464820"/>
    <n v="138490"/>
    <n v="67398"/>
  </r>
  <r>
    <s v="2023/0002"/>
    <s v="Sátorváz ponyvával, huzattal, fallal"/>
    <s v="Egyéb sporteszközök [1452,571]"/>
    <s v="1452"/>
    <x v="113"/>
    <s v=""/>
    <s v="14.50%"/>
    <n v="1831535"/>
    <n v="245065"/>
    <n v="64855"/>
    <n v="0"/>
    <n v="2011745"/>
    <n v="483277"/>
    <n v="341468"/>
  </r>
  <r>
    <s v="2023/0003"/>
    <s v="Csapásszámmérő"/>
    <s v="Egyéb sporteszközök [1452,571]"/>
    <s v="1452"/>
    <x v="114"/>
    <s v=""/>
    <s v="50.00%"/>
    <n v="2593473"/>
    <n v="0"/>
    <n v="2593473"/>
    <n v="0"/>
    <n v="0"/>
    <n v="2591779"/>
    <n v="1694"/>
  </r>
  <r>
    <s v="2025/00012"/>
    <s v="Napernyőtalp"/>
    <s v="Egyéb sporteszközök [1452,571]"/>
    <s v="1452"/>
    <x v="115"/>
    <s v=""/>
    <s v="Kisértékű"/>
    <n v="0"/>
    <n v="105875"/>
    <n v="0"/>
    <n v="0"/>
    <n v="105875"/>
    <n v="0"/>
    <n v="105875"/>
  </r>
  <r>
    <s v="2025/0007"/>
    <s v="Concept2 Kerékpár Ergométer"/>
    <s v="Egyéb sporteszközök [1452,571]"/>
    <s v="1452"/>
    <x v="116"/>
    <s v=""/>
    <s v="14.50%"/>
    <n v="0"/>
    <n v="475000"/>
    <n v="0"/>
    <n v="0"/>
    <n v="475000"/>
    <n v="0"/>
    <n v="49252"/>
  </r>
  <r>
    <s v="2025/0009"/>
    <s v="Mobilkordon (HDG) 2500×1100 mm"/>
    <s v="Egyéb sporteszközök [1452,571]"/>
    <s v="1452"/>
    <x v="117"/>
    <s v=""/>
    <s v="14.50%"/>
    <n v="0"/>
    <n v="232664"/>
    <n v="0"/>
    <n v="0"/>
    <n v="232664"/>
    <n v="0"/>
    <n v="19686"/>
  </r>
  <r>
    <s v="2025/0010"/>
    <s v="Huzatok, kordon célkapu, nyugágy"/>
    <s v="Egyéb sporteszközök [1452,571]"/>
    <s v="1452"/>
    <x v="118"/>
    <s v=""/>
    <s v="14.50%"/>
    <n v="0"/>
    <n v="1562354"/>
    <n v="0"/>
    <n v="0"/>
    <n v="1562354"/>
    <n v="0"/>
    <n v="122269"/>
  </r>
  <r>
    <s v="2025/0011"/>
    <s v="Kerti asztal szet"/>
    <s v="Egyéb sporteszközök [1452,571]"/>
    <s v="1452"/>
    <x v="119"/>
    <s v=""/>
    <s v="Kisértékű"/>
    <n v="0"/>
    <n v="46990"/>
    <n v="0"/>
    <n v="0"/>
    <n v="46990"/>
    <n v="0"/>
    <n v="46990"/>
  </r>
  <r>
    <s v="2025/0012"/>
    <s v="Sátor Súly"/>
    <s v="Egyéb sporteszközök [1452,571]"/>
    <s v="1452"/>
    <x v="120"/>
    <s v=""/>
    <s v="Kisértékű"/>
    <n v="0"/>
    <n v="59944"/>
    <n v="0"/>
    <n v="0"/>
    <n v="59944"/>
    <n v="0"/>
    <n v="59944"/>
  </r>
  <r>
    <s v="2025/0013"/>
    <s v="Nyugágy védőhuzat"/>
    <s v="Egyéb sporteszközök [1452,571]"/>
    <s v="1452"/>
    <x v="121"/>
    <s v=""/>
    <s v="Kisértékű"/>
    <n v="0"/>
    <n v="114300"/>
    <n v="0"/>
    <n v="0"/>
    <n v="114300"/>
    <n v="0"/>
    <n v="114300"/>
  </r>
  <r>
    <s v="2025/0015"/>
    <s v="Concept2 Kerékpár Ergométer"/>
    <s v="Egyéb sporteszközök [1452,571]"/>
    <s v="1452"/>
    <x v="116"/>
    <s v=""/>
    <s v="14.50%"/>
    <n v="0"/>
    <n v="515000"/>
    <n v="0"/>
    <n v="0"/>
    <n v="515000"/>
    <n v="0"/>
    <n v="53397"/>
  </r>
  <r>
    <s v="2025/1"/>
    <s v="Ergométer Concept2"/>
    <s v="Egyéb sporteszközök [1452,571]"/>
    <s v="1452"/>
    <x v="122"/>
    <s v=""/>
    <s v="14.50%"/>
    <n v="0"/>
    <n v="500688"/>
    <n v="0"/>
    <n v="0"/>
    <n v="500688"/>
    <n v="0"/>
    <n v="66954"/>
  </r>
  <r>
    <s v="MESZED003"/>
    <s v="Concepst2 D model ergométer"/>
    <s v="Egyéb sporteszközök [1452,571]"/>
    <s v="1452"/>
    <x v="123"/>
    <s v=""/>
    <s v="14.50%"/>
    <n v="214488"/>
    <n v="0"/>
    <n v="214488"/>
    <n v="0"/>
    <n v="0"/>
    <n v="193072"/>
    <n v="21416"/>
  </r>
  <r>
    <s v="MESZED006"/>
    <s v="conncept2D modell ergometer"/>
    <s v="Egyéb sporteszközök [1452,571]"/>
    <s v="1452"/>
    <x v="123"/>
    <s v=""/>
    <s v="14.50%"/>
    <n v="214488"/>
    <n v="0"/>
    <n v="214488"/>
    <n v="0"/>
    <n v="0"/>
    <n v="193072"/>
    <n v="21416"/>
  </r>
  <r>
    <s v="MESZED007"/>
    <s v="Concept2 D modell ergométer"/>
    <s v="Egyéb sporteszközök [1452,571]"/>
    <s v="1452"/>
    <x v="123"/>
    <s v=""/>
    <s v="14.50%"/>
    <n v="214488"/>
    <n v="0"/>
    <n v="214488"/>
    <n v="0"/>
    <n v="0"/>
    <n v="193072"/>
    <n v="21416"/>
  </r>
  <r>
    <s v="MESZED008"/>
    <s v="Concept2D modell ergométer"/>
    <s v="Egyéb sporteszközök [1452,571]"/>
    <s v="1452"/>
    <x v="123"/>
    <s v=""/>
    <s v="14.50%"/>
    <n v="214488"/>
    <n v="0"/>
    <n v="214488"/>
    <n v="0"/>
    <n v="0"/>
    <n v="193072"/>
    <n v="21416"/>
  </r>
  <r>
    <s v="MESZED009"/>
    <s v="Concept2 D modell ergométer"/>
    <s v="Egyéb sporteszközök [1452,571]"/>
    <s v="1452"/>
    <x v="123"/>
    <s v=""/>
    <s v="14.50%"/>
    <n v="214488"/>
    <n v="0"/>
    <n v="214488"/>
    <n v="0"/>
    <n v="0"/>
    <n v="193072"/>
    <n v="21416"/>
  </r>
  <r>
    <s v="POT/0002"/>
    <s v="Csapásszámmérő (Galambos Péter)"/>
    <s v="Egyéb sporteszközök [1452,571]"/>
    <s v="1452"/>
    <x v="124"/>
    <s v=""/>
    <s v="14.50%"/>
    <n v="45367"/>
    <n v="0"/>
    <n v="45367"/>
    <n v="0"/>
    <n v="0"/>
    <n v="40860"/>
    <n v="4507"/>
  </r>
  <r>
    <s v="2016/00057"/>
    <s v="Ágynemű Erzsébettelepre"/>
    <s v="Egyéb felszerelések [1453,571]"/>
    <s v="1453"/>
    <x v="39"/>
    <s v=""/>
    <s v="14.50%"/>
    <n v="247730"/>
    <n v="0"/>
    <n v="247730"/>
    <n v="0"/>
    <n v="0"/>
    <n v="247730"/>
    <n v="0"/>
  </r>
  <r>
    <s v="2016/00058"/>
    <s v="Ülőgarnitúra"/>
    <s v="Egyéb felszerelések [1453,571]"/>
    <s v="1453"/>
    <x v="125"/>
    <s v=""/>
    <s v="14.50%"/>
    <n v="148000"/>
    <n v="0"/>
    <n v="148000"/>
    <n v="0"/>
    <n v="0"/>
    <n v="148000"/>
    <n v="0"/>
  </r>
  <r>
    <s v="2017/0010"/>
    <s v="Digitális fényképezőgép"/>
    <s v="Egyéb felszerelések [1453,571]"/>
    <s v="1453"/>
    <x v="126"/>
    <s v=""/>
    <s v="14.50%"/>
    <n v="127990"/>
    <n v="0"/>
    <n v="127990"/>
    <n v="0"/>
    <n v="0"/>
    <n v="127990"/>
    <n v="0"/>
  </r>
  <r>
    <s v="2017/0011"/>
    <s v="Sátorváz"/>
    <s v="Egyéb felszerelések [1453,571]"/>
    <s v="1453"/>
    <x v="127"/>
    <s v=""/>
    <s v="14.50%"/>
    <n v="141605"/>
    <n v="0"/>
    <n v="141605"/>
    <n v="0"/>
    <n v="0"/>
    <n v="141605"/>
    <n v="0"/>
  </r>
  <r>
    <s v="2017/0013"/>
    <s v="Hangerősítő"/>
    <s v="Egyéb felszerelések [1453,571]"/>
    <s v="1453"/>
    <x v="128"/>
    <s v=""/>
    <s v="14.50%"/>
    <n v="177500"/>
    <n v="0"/>
    <n v="177500"/>
    <n v="0"/>
    <n v="0"/>
    <n v="177500"/>
    <n v="0"/>
  </r>
  <r>
    <s v="2018/0011"/>
    <s v="Davis Delight MultiColor AVS"/>
    <s v="Egyéb felszerelések [1453,571]"/>
    <s v="1453"/>
    <x v="98"/>
    <s v=""/>
    <s v="14.50%"/>
    <n v="199000"/>
    <n v="0"/>
    <n v="199000"/>
    <n v="0"/>
    <n v="0"/>
    <n v="192910"/>
    <n v="6090"/>
  </r>
  <r>
    <s v="2019/0005"/>
    <s v="Bójasor  &quot;Albano&quot; rendszerhez"/>
    <s v="Egyéb felszerelések [1453,571]"/>
    <s v="1453"/>
    <x v="129"/>
    <s v=""/>
    <s v="14.50%"/>
    <n v="14909800"/>
    <n v="0"/>
    <n v="0"/>
    <n v="0"/>
    <n v="14909800"/>
    <n v="12426606"/>
    <n v="2161919"/>
  </r>
  <r>
    <s v="2019/0015"/>
    <s v="Sátor, Airboost - hypoxiás"/>
    <s v="Egyéb felszerelések [1453,571]"/>
    <s v="1453"/>
    <x v="130"/>
    <s v=""/>
    <s v="14.50%"/>
    <n v="1800000"/>
    <n v="0"/>
    <n v="0"/>
    <n v="0"/>
    <n v="1800000"/>
    <n v="1448727"/>
    <n v="260999"/>
  </r>
  <r>
    <s v="2023/0005"/>
    <s v="LG smart Tv"/>
    <s v="Egyéb felszerelések [1453,571]"/>
    <s v="1453"/>
    <x v="131"/>
    <s v=""/>
    <s v="14.50%"/>
    <n v="242000"/>
    <n v="0"/>
    <n v="0"/>
    <n v="0"/>
    <n v="242000"/>
    <n v="55083"/>
    <n v="35088"/>
  </r>
  <r>
    <s v="2023/0006"/>
    <s v="&quot;MESZ&quot; kordon molinók, 3 féle"/>
    <s v="Egyéb felszerelések [1453,571]"/>
    <s v="1453"/>
    <x v="132"/>
    <s v=""/>
    <s v="14.50%"/>
    <n v="323850"/>
    <n v="0"/>
    <n v="0"/>
    <n v="0"/>
    <n v="323850"/>
    <n v="71786"/>
    <n v="46958"/>
  </r>
  <r>
    <s v="2025/0001"/>
    <s v="Bárasztal huzattal"/>
    <s v="Egyéb felszerelések [1453,571]"/>
    <s v="1453"/>
    <x v="133"/>
    <s v=""/>
    <s v="Kisértékű"/>
    <n v="0"/>
    <n v="133975"/>
    <n v="133975"/>
    <n v="0"/>
    <n v="0"/>
    <n v="0"/>
    <n v="133975"/>
  </r>
  <r>
    <s v="14009"/>
    <s v="Hajószállító pótkocsi - XYP-265"/>
    <s v="Egyéb járművek [142,571]"/>
    <s v="142"/>
    <x v="134"/>
    <s v=""/>
    <s v="20.00%"/>
    <n v="1194177"/>
    <n v="0"/>
    <n v="0"/>
    <n v="0"/>
    <n v="1194177"/>
    <n v="1194177"/>
    <n v="0"/>
  </r>
  <r>
    <s v="2016/00005"/>
    <s v="Könnyűpótkocsi + pótkerék"/>
    <s v="Egyéb járművek [142,571]"/>
    <s v="142"/>
    <x v="135"/>
    <s v=""/>
    <s v="20.00%"/>
    <n v="923890"/>
    <n v="0"/>
    <n v="0"/>
    <n v="0"/>
    <n v="923890"/>
    <n v="923890"/>
    <n v="0"/>
  </r>
  <r>
    <s v="2019/0044"/>
    <s v="Gépjármű CFX 159608 motorszám RXY-831"/>
    <s v="Egyéb járművek [142,571]"/>
    <s v="142"/>
    <x v="136"/>
    <s v=""/>
    <s v="20.00%"/>
    <n v="11896434"/>
    <n v="0"/>
    <n v="0"/>
    <n v="0"/>
    <n v="11896434"/>
    <n v="11612291"/>
    <n v="284143"/>
  </r>
  <r>
    <s v="2019/0045"/>
    <s v="Gépjármű CFX 154511 motorszám RXY-930"/>
    <s v="Egyéb járművek [142,571]"/>
    <s v="142"/>
    <x v="136"/>
    <s v=""/>
    <s v="20.00%"/>
    <n v="11937968"/>
    <n v="0"/>
    <n v="0"/>
    <n v="0"/>
    <n v="11937968"/>
    <n v="11628898"/>
    <n v="309070"/>
  </r>
  <r>
    <s v="2019/0046"/>
    <s v="Gépjármű CFX 160977 motorszám RXY-939"/>
    <s v="Egyéb járművek [142,571]"/>
    <s v="142"/>
    <x v="136"/>
    <s v=""/>
    <s v="20.00%"/>
    <n v="11896433"/>
    <n v="0"/>
    <n v="0"/>
    <n v="0"/>
    <n v="11896433"/>
    <n v="11612277"/>
    <n v="284156"/>
  </r>
  <r>
    <s v="2019/0047"/>
    <s v="Gépjármű CFX 160954 motorszám RXY-830"/>
    <s v="Egyéb járművek [142,571]"/>
    <s v="142"/>
    <x v="136"/>
    <s v=""/>
    <s v="20.00%"/>
    <n v="11896433"/>
    <n v="0"/>
    <n v="0"/>
    <n v="0"/>
    <n v="11896433"/>
    <n v="11612277"/>
    <n v="284156"/>
  </r>
  <r>
    <s v="2019/0048"/>
    <s v="Gépjármű CFX 160984 motorszám RXE-847"/>
    <s v="Egyéb járművek [142,571]"/>
    <s v="142"/>
    <x v="136"/>
    <s v=""/>
    <s v="20.00%"/>
    <n v="11904933"/>
    <n v="0"/>
    <n v="0"/>
    <n v="0"/>
    <n v="11904933"/>
    <n v="11615684"/>
    <n v="289249"/>
  </r>
  <r>
    <s v="2019/0049"/>
    <s v="Gépjármű CFX 160136 motorszám RXY-927"/>
    <s v="Egyéb járművek [142,571]"/>
    <s v="142"/>
    <x v="136"/>
    <s v=""/>
    <s v="20.00%"/>
    <n v="11896433"/>
    <n v="0"/>
    <n v="0"/>
    <n v="0"/>
    <n v="11896433"/>
    <n v="11612277"/>
    <n v="284156"/>
  </r>
  <r>
    <s v="2019/0050"/>
    <s v="Gépjármű CFX 160952 motorszám RZU-351"/>
    <s v="Egyéb járművek [142,571]"/>
    <s v="142"/>
    <x v="136"/>
    <s v=""/>
    <s v="20.00%"/>
    <n v="11904933"/>
    <n v="0"/>
    <n v="0"/>
    <n v="0"/>
    <n v="11904933"/>
    <n v="11615684"/>
    <n v="289249"/>
  </r>
  <r>
    <s v="2019/0051"/>
    <s v="Gépjármű DFS 676853 motorszám RXY-829"/>
    <s v="Egyéb járművek [142,571]"/>
    <s v="142"/>
    <x v="136"/>
    <s v=""/>
    <s v="20.00%"/>
    <n v="9776357"/>
    <n v="0"/>
    <n v="0"/>
    <n v="0"/>
    <n v="9776357"/>
    <n v="9478268"/>
    <n v="298089"/>
  </r>
  <r>
    <s v="2019/0052"/>
    <s v="Gépjármű DFS 676833 motorszám RXY-846"/>
    <s v="Egyéb járművek [142,571]"/>
    <s v="142"/>
    <x v="136"/>
    <s v=""/>
    <s v="20.00%"/>
    <n v="9784857"/>
    <n v="0"/>
    <n v="0"/>
    <n v="0"/>
    <n v="9784857"/>
    <n v="9481672"/>
    <n v="303185"/>
  </r>
  <r>
    <s v="2020/0016"/>
    <s v="Hajószállító pótkocsi"/>
    <s v="Egyéb járművek [142,571]"/>
    <s v="142"/>
    <x v="137"/>
    <s v=""/>
    <s v="20.00%"/>
    <n v="1655246"/>
    <n v="0"/>
    <n v="0"/>
    <n v="0"/>
    <n v="1655246"/>
    <n v="1438933"/>
    <n v="216313"/>
  </r>
  <r>
    <s v="2020/0017"/>
    <s v="Nehéz hajószállító pótkocsi"/>
    <s v="Egyéb járművek [142,571]"/>
    <s v="142"/>
    <x v="138"/>
    <s v=""/>
    <s v="20.00%"/>
    <n v="2557521"/>
    <n v="0"/>
    <n v="0"/>
    <n v="0"/>
    <n v="2557521"/>
    <n v="2249715"/>
    <n v="307806"/>
  </r>
  <r>
    <s v="2020/0018"/>
    <s v="Nehéz hajószállító pótkocsi"/>
    <s v="Egyéb járművek [142,571]"/>
    <s v="142"/>
    <x v="139"/>
    <s v=""/>
    <s v="20.00%"/>
    <n v="1863847"/>
    <n v="0"/>
    <n v="0"/>
    <n v="0"/>
    <n v="1863847"/>
    <n v="1585632"/>
    <n v="278215"/>
  </r>
  <r>
    <s v="2020/0019"/>
    <s v="Nehéz hajószállító pótkocsi"/>
    <s v="Egyéb járművek [142,571]"/>
    <s v="142"/>
    <x v="140"/>
    <s v=""/>
    <s v="20.00%"/>
    <n v="2518221"/>
    <n v="0"/>
    <n v="0"/>
    <n v="0"/>
    <n v="2518221"/>
    <n v="2150997"/>
    <n v="367224"/>
  </r>
  <r>
    <s v="2020/0020"/>
    <s v="Nehéz hajószállító pótkocsi"/>
    <s v="Egyéb járművek [142,571]"/>
    <s v="142"/>
    <x v="141"/>
    <s v=""/>
    <s v="20.00%"/>
    <n v="1587083"/>
    <n v="0"/>
    <n v="0"/>
    <n v="0"/>
    <n v="1587083"/>
    <n v="1287133"/>
    <n v="299950"/>
  </r>
  <r>
    <s v="2020/0021"/>
    <s v="Nehéz hajószállító pótkocsi"/>
    <s v="Egyéb járművek [142,571]"/>
    <s v="142"/>
    <x v="142"/>
    <s v=""/>
    <s v="20.00%"/>
    <n v="2551521"/>
    <n v="0"/>
    <n v="0"/>
    <n v="0"/>
    <n v="2551521"/>
    <n v="2185776"/>
    <n v="365745"/>
  </r>
  <r>
    <s v="2020/0242"/>
    <s v="Pótkocsi"/>
    <s v="Egyéb járművek [142,571]"/>
    <s v="142"/>
    <x v="143"/>
    <s v=""/>
    <s v="20.00%"/>
    <n v="1590426"/>
    <n v="0"/>
    <n v="0"/>
    <n v="0"/>
    <n v="1590426"/>
    <n v="1219602"/>
    <n v="318082"/>
  </r>
  <r>
    <s v="2020/0243"/>
    <s v="Pótkocsi"/>
    <s v="Egyéb járművek [142,571]"/>
    <s v="142"/>
    <x v="143"/>
    <s v=""/>
    <s v="20.00%"/>
    <n v="556746"/>
    <n v="0"/>
    <n v="0"/>
    <n v="0"/>
    <n v="556746"/>
    <n v="380221"/>
    <n v="111349"/>
  </r>
  <r>
    <s v="2022/0032"/>
    <s v="Nehéz hajószállító pótkocsi BSSC"/>
    <s v="Egyéb járművek [142,571]"/>
    <s v="142"/>
    <x v="144"/>
    <s v=""/>
    <s v="20.00%"/>
    <n v="3468255"/>
    <n v="0"/>
    <n v="0"/>
    <n v="0"/>
    <n v="3468255"/>
    <n v="1846467"/>
    <n v="693651"/>
  </r>
  <r>
    <s v="2021/0003"/>
    <s v="Dell Vostro 3500 Laptop"/>
    <s v="Számítástecnikai eszközök [1432,571]"/>
    <s v="1432"/>
    <x v="145"/>
    <s v=""/>
    <s v="33.00%"/>
    <n v="333790"/>
    <n v="0"/>
    <n v="333790"/>
    <n v="0"/>
    <n v="0"/>
    <n v="333790"/>
    <n v="0"/>
  </r>
  <r>
    <s v="2021/0008"/>
    <s v="Dell Vostro 3578 Fekete"/>
    <s v="Számítástecnikai eszközök [1432,571]"/>
    <s v="1432"/>
    <x v="146"/>
    <s v=""/>
    <s v="33.00%"/>
    <n v="299900"/>
    <n v="0"/>
    <n v="299900"/>
    <n v="0"/>
    <n v="0"/>
    <n v="299900"/>
    <n v="0"/>
  </r>
  <r>
    <s v="2021/0009"/>
    <s v="Dell Vostro 3578 Fekete"/>
    <s v="Számítástecnikai eszközök [1432,571]"/>
    <s v="1432"/>
    <x v="146"/>
    <s v=""/>
    <s v="33.00%"/>
    <n v="299900"/>
    <n v="0"/>
    <n v="299900"/>
    <n v="0"/>
    <n v="0"/>
    <n v="299900"/>
    <n v="0"/>
  </r>
  <r>
    <s v="2021/0010"/>
    <s v="Dell Optiplex 3060 Micro"/>
    <s v="Számítástecnikai eszközök [1432,571]"/>
    <s v="1432"/>
    <x v="146"/>
    <s v=""/>
    <s v="33.00%"/>
    <n v="259900"/>
    <n v="0"/>
    <n v="259900"/>
    <n v="0"/>
    <n v="0"/>
    <n v="259900"/>
    <n v="0"/>
  </r>
  <r>
    <s v="2021/0011"/>
    <s v="Dell Optiplex 3060 Micro"/>
    <s v="Számítástecnikai eszközök [1432,571]"/>
    <s v="1432"/>
    <x v="146"/>
    <s v=""/>
    <s v="33.00%"/>
    <n v="259900"/>
    <n v="0"/>
    <n v="259900"/>
    <n v="0"/>
    <n v="0"/>
    <n v="259900"/>
    <n v="0"/>
  </r>
  <r>
    <s v="2021/0012"/>
    <s v="Dell Optiplex 3060 Micro"/>
    <s v="Számítástecnikai eszközök [1432,571]"/>
    <s v="1432"/>
    <x v="146"/>
    <s v=""/>
    <s v="33.00%"/>
    <n v="259900"/>
    <n v="0"/>
    <n v="259900"/>
    <n v="0"/>
    <n v="0"/>
    <n v="259900"/>
    <n v="0"/>
  </r>
  <r>
    <s v="2021/0013"/>
    <s v="Dell Optiplex 3060 Micro"/>
    <s v="Számítástecnikai eszközök [1432,571]"/>
    <s v="1432"/>
    <x v="146"/>
    <s v=""/>
    <s v="33.00%"/>
    <n v="259900"/>
    <n v="0"/>
    <n v="259900"/>
    <n v="0"/>
    <n v="0"/>
    <n v="259900"/>
    <n v="0"/>
  </r>
  <r>
    <s v="2021/0014"/>
    <s v="Dell Optiplex 3060 Micro"/>
    <s v="Számítástecnikai eszközök [1432,571]"/>
    <s v="1432"/>
    <x v="146"/>
    <s v=""/>
    <s v="33.00%"/>
    <n v="259900"/>
    <n v="0"/>
    <n v="259900"/>
    <n v="0"/>
    <n v="0"/>
    <n v="259900"/>
    <n v="0"/>
  </r>
  <r>
    <s v="2021/0015"/>
    <s v="Dell Optiplex 3060 Micro"/>
    <s v="Számítástecnikai eszközök [1432,571]"/>
    <s v="1432"/>
    <x v="146"/>
    <s v=""/>
    <s v="33.00%"/>
    <n v="259900"/>
    <n v="0"/>
    <n v="259900"/>
    <n v="0"/>
    <n v="0"/>
    <n v="259900"/>
    <n v="0"/>
  </r>
  <r>
    <s v="2022/0028"/>
    <s v="DELL Vostro laptop"/>
    <s v="Számítástecnikai eszközök [1432,571]"/>
    <s v="1432"/>
    <x v="59"/>
    <s v=""/>
    <s v="33.00%"/>
    <n v="335690"/>
    <n v="0"/>
    <n v="335690"/>
    <n v="0"/>
    <n v="0"/>
    <n v="305935"/>
    <n v="29755"/>
  </r>
  <r>
    <s v="2024/0025"/>
    <s v="Fekete notebook"/>
    <s v="Számítástecnikai eszközök [1432,571]"/>
    <s v="1432"/>
    <x v="147"/>
    <s v=""/>
    <s v="33.00%"/>
    <n v="812775"/>
    <n v="0"/>
    <n v="0"/>
    <n v="0"/>
    <n v="812775"/>
    <n v="27115"/>
    <n v="268215"/>
  </r>
  <r>
    <s v="2025/0003"/>
    <s v="MSI laptop, Asus laptop"/>
    <s v="Számítástecnikai eszközök [1432,571]"/>
    <s v="1432"/>
    <x v="148"/>
    <s v=""/>
    <s v="33.00%"/>
    <n v="0"/>
    <n v="466300"/>
    <n v="0"/>
    <n v="0"/>
    <n v="466300"/>
    <n v="0"/>
    <n v="141653"/>
  </r>
  <r>
    <s v="2016/00021"/>
    <s v="LED TV"/>
    <s v="Irodai berendezések, felszerelések [1431,571]"/>
    <s v="1431"/>
    <x v="149"/>
    <s v=""/>
    <s v="14.50%"/>
    <n v="115000"/>
    <n v="0"/>
    <n v="0"/>
    <n v="0"/>
    <n v="115000"/>
    <n v="115000"/>
    <n v="0"/>
  </r>
  <r>
    <s v="2016/00022"/>
    <s v="Hűtőszekrény"/>
    <s v="Irodai berendezések, felszerelések [1431,571]"/>
    <s v="1431"/>
    <x v="149"/>
    <s v=""/>
    <s v="14.50%"/>
    <n v="140000"/>
    <n v="0"/>
    <n v="140000"/>
    <n v="0"/>
    <n v="0"/>
    <n v="140000"/>
    <n v="0"/>
  </r>
  <r>
    <s v="2016/00060"/>
    <s v="Öltözőszekrény"/>
    <s v="Irodai berendezések, felszerelések [1431,571]"/>
    <s v="1431"/>
    <x v="150"/>
    <s v=""/>
    <s v="14.50%"/>
    <n v="1518260"/>
    <n v="0"/>
    <n v="1518260"/>
    <n v="0"/>
    <n v="0"/>
    <n v="1518260"/>
    <n v="0"/>
  </r>
  <r>
    <s v="2018/0018"/>
    <s v="Smartphone telefon"/>
    <s v="Irodai berendezések, felszerelések [1431,571]"/>
    <s v="1431"/>
    <x v="151"/>
    <s v=""/>
    <s v="14.50%"/>
    <n v="118180"/>
    <n v="0"/>
    <n v="118180"/>
    <n v="0"/>
    <n v="0"/>
    <n v="110402"/>
    <n v="7778"/>
  </r>
  <r>
    <s v="2018/0019"/>
    <s v="Huawei készülék"/>
    <s v="Irodai berendezések, felszerelések [1431,571]"/>
    <s v="1431"/>
    <x v="152"/>
    <s v=""/>
    <s v="14.50%"/>
    <n v="144526"/>
    <n v="0"/>
    <n v="144526"/>
    <n v="0"/>
    <n v="0"/>
    <n v="134464"/>
    <n v="10062"/>
  </r>
  <r>
    <s v="2023/0001"/>
    <s v="LED monitor"/>
    <s v="Irodai berendezések, felszerelések [1431,571]"/>
    <s v="1431"/>
    <x v="153"/>
    <s v=""/>
    <s v="Kisértékű"/>
    <n v="132055"/>
    <n v="0"/>
    <n v="132055"/>
    <n v="0"/>
    <n v="0"/>
    <n v="132055"/>
    <n v="0"/>
  </r>
  <r>
    <s v="2024/0003"/>
    <s v="Riasztórendszer"/>
    <s v="Irodai berendezések, felszerelések [1431,571]"/>
    <s v="1431"/>
    <x v="154"/>
    <s v=""/>
    <s v="14.50%"/>
    <n v="731244"/>
    <n v="0"/>
    <n v="0"/>
    <n v="0"/>
    <n v="731244"/>
    <n v="83435"/>
    <n v="106029"/>
  </r>
  <r>
    <s v="2015/00041"/>
    <s v="Hajó  tároló állvány"/>
    <s v="Üzemkörön kívüli berendezések, felszerelések, járművek [144,571]"/>
    <s v="144"/>
    <x v="155"/>
    <s v=""/>
    <s v="14.50%"/>
    <n v="576842"/>
    <n v="0"/>
    <n v="0"/>
    <n v="0"/>
    <n v="576842"/>
    <n v="502211"/>
    <n v="74631"/>
  </r>
  <r>
    <s v="2016/00024"/>
    <s v="Inhalátor"/>
    <s v="Kisértékű tárgyi eszközök [1461,572]"/>
    <s v="1461"/>
    <x v="149"/>
    <s v=""/>
    <s v="14.50%"/>
    <n v="107950"/>
    <n v="0"/>
    <n v="107950"/>
    <n v="0"/>
    <n v="0"/>
    <n v="107950"/>
    <n v="0"/>
  </r>
  <r>
    <s v="2021/0001"/>
    <s v="Motorcsónak test - Kis Tibor gyártmány, H-10738"/>
    <s v="Kisértékű tárgyi eszközök [1461,572]"/>
    <s v="1461"/>
    <x v="156"/>
    <s v=""/>
    <s v="Kisértékű"/>
    <n v="40000"/>
    <n v="0"/>
    <n v="0"/>
    <n v="0"/>
    <n v="40000"/>
    <n v="40000"/>
    <n v="0"/>
  </r>
  <r>
    <s v="2022/0017"/>
    <s v="Szállítókocsi - evezőshajók szállításához"/>
    <s v="Kisértékű tárgyi eszközök [1461,572]"/>
    <s v="1461"/>
    <x v="157"/>
    <s v=""/>
    <s v="Kisértékű"/>
    <n v="53340"/>
    <n v="0"/>
    <n v="0"/>
    <n v="0"/>
    <n v="53340"/>
    <n v="53340"/>
    <n v="0"/>
  </r>
  <r>
    <s v="2022/0018"/>
    <s v="Szállítókocsi - evezőshajók szállításához"/>
    <s v="Kisértékű tárgyi eszközök [1461,572]"/>
    <s v="1461"/>
    <x v="157"/>
    <s v=""/>
    <s v="Kisértékű"/>
    <n v="53340"/>
    <n v="0"/>
    <n v="0"/>
    <n v="0"/>
    <n v="53340"/>
    <n v="53340"/>
    <n v="0"/>
  </r>
  <r>
    <s v="2022/0019"/>
    <s v="Szállítókocsi - evezőshajók szállításához"/>
    <s v="Kisértékű tárgyi eszközök [1461,572]"/>
    <s v="1461"/>
    <x v="157"/>
    <s v=""/>
    <s v="Kisértékű"/>
    <n v="53340"/>
    <n v="0"/>
    <n v="0"/>
    <n v="0"/>
    <n v="53340"/>
    <n v="53340"/>
    <n v="0"/>
  </r>
  <r>
    <s v="2022/0020"/>
    <s v="Szállítókocsi - evezőshajók szállításához"/>
    <s v="Kisértékű tárgyi eszközök [1461,572]"/>
    <s v="1461"/>
    <x v="157"/>
    <s v=""/>
    <s v="Kisértékű"/>
    <n v="53340"/>
    <n v="0"/>
    <n v="0"/>
    <n v="0"/>
    <n v="53340"/>
    <n v="53340"/>
    <n v="0"/>
  </r>
  <r>
    <s v="2023/0004"/>
    <s v="Rendezői szék 2db"/>
    <s v="Kisértékű tárgyi eszközök [1461,572]"/>
    <s v="1461"/>
    <x v="158"/>
    <s v=""/>
    <s v="Kisértékű"/>
    <n v="85480"/>
    <n v="0"/>
    <n v="85480"/>
    <n v="0"/>
    <n v="0"/>
    <n v="85480"/>
    <n v="0"/>
  </r>
  <r>
    <s v="2023/0010"/>
    <s v="Samsung G A23 5G 128GB DS Kész. - Fekete"/>
    <s v="Kisértékű tárgyi eszközök [1461,572]"/>
    <s v="1461"/>
    <x v="159"/>
    <s v=""/>
    <s v="Kisértékű"/>
    <n v="93853"/>
    <n v="0"/>
    <n v="93853"/>
    <n v="0"/>
    <n v="0"/>
    <n v="93853"/>
    <n v="0"/>
  </r>
  <r>
    <s v="2023/0011"/>
    <s v="Egyajtós hűtőszekrény"/>
    <s v="Kisértékű tárgyi eszközök [1461,572]"/>
    <s v="1461"/>
    <x v="160"/>
    <s v=""/>
    <s v="Kisértékű"/>
    <n v="168880"/>
    <n v="0"/>
    <n v="168880"/>
    <n v="0"/>
    <n v="0"/>
    <n v="168880"/>
    <n v="0"/>
  </r>
  <r>
    <s v="2024/0001"/>
    <s v="Hangszóró mikrofonnal"/>
    <s v="Kisértékű tárgyi eszközök [1461,572]"/>
    <s v="1461"/>
    <x v="161"/>
    <s v=""/>
    <s v="Kisértékű"/>
    <n v="177780"/>
    <n v="0"/>
    <n v="0"/>
    <n v="0"/>
    <n v="177780"/>
    <n v="177780"/>
    <n v="0"/>
  </r>
  <r>
    <s v="2024/0002"/>
    <s v="FLINTAN irodai szék fekete, karfa pár fekete"/>
    <s v="Kisértékű tárgyi eszközök [1461,572]"/>
    <s v="1461"/>
    <x v="162"/>
    <s v=""/>
    <s v="Kisértékű"/>
    <n v="61970"/>
    <n v="0"/>
    <n v="61970"/>
    <n v="0"/>
    <n v="0"/>
    <n v="61970"/>
    <n v="0"/>
  </r>
  <r>
    <s v="2024/0004"/>
    <s v="Telefon"/>
    <s v="Kisértékű tárgyi eszközök [1461,572]"/>
    <s v="1461"/>
    <x v="163"/>
    <s v=""/>
    <s v="Kisértékű"/>
    <n v="92583"/>
    <n v="0"/>
    <n v="92583"/>
    <n v="0"/>
    <n v="0"/>
    <n v="92583"/>
    <n v="0"/>
  </r>
  <r>
    <s v="2024/0005"/>
    <s v="Telefon"/>
    <s v="Kisértékű tárgyi eszközök [1461,572]"/>
    <s v="1461"/>
    <x v="164"/>
    <s v=""/>
    <s v="Kisértékű"/>
    <n v="92583"/>
    <n v="0"/>
    <n v="92583"/>
    <n v="0"/>
    <n v="0"/>
    <n v="92583"/>
    <n v="0"/>
  </r>
  <r>
    <s v="2024/0006"/>
    <s v="NK Blue Ocean Akkumulátor"/>
    <s v="Kisértékű tárgyi eszközök [1461,572]"/>
    <s v="1461"/>
    <x v="165"/>
    <s v=""/>
    <s v="Kisértékű"/>
    <n v="51744"/>
    <n v="0"/>
    <n v="0"/>
    <n v="0"/>
    <n v="51744"/>
    <n v="51744"/>
    <n v="0"/>
  </r>
  <r>
    <s v="2024/0007"/>
    <s v="NK Blue Ocean Akkumulátor töltő 3 db"/>
    <s v="Kisértékű tárgyi eszközök [1461,572]"/>
    <s v="1461"/>
    <x v="165"/>
    <s v=""/>
    <s v="Kisértékű"/>
    <n v="80416"/>
    <n v="0"/>
    <n v="0"/>
    <n v="0"/>
    <n v="80416"/>
    <n v="80416"/>
    <n v="0"/>
  </r>
  <r>
    <s v="2024/0008"/>
    <s v="NK Blue Ocean Akkumulátor"/>
    <s v="Kisértékű tárgyi eszközök [1461,572]"/>
    <s v="1461"/>
    <x v="166"/>
    <s v=""/>
    <s v="Kisértékű"/>
    <n v="51744"/>
    <n v="0"/>
    <n v="0"/>
    <n v="0"/>
    <n v="51744"/>
    <n v="51744"/>
    <n v="0"/>
  </r>
  <r>
    <s v="2024/0009"/>
    <s v="NK Blue Ocean Akkumulátor"/>
    <s v="Kisértékű tárgyi eszközök [1461,572]"/>
    <s v="1461"/>
    <x v="165"/>
    <s v=""/>
    <s v="Kisértékű"/>
    <n v="51744"/>
    <n v="0"/>
    <n v="0"/>
    <n v="0"/>
    <n v="51744"/>
    <n v="51744"/>
    <n v="0"/>
  </r>
  <r>
    <s v="2024/0010"/>
    <s v="NK Blue Ocean Akkumulátor"/>
    <s v="Kisértékű tárgyi eszközök [1461,572]"/>
    <s v="1461"/>
    <x v="165"/>
    <s v=""/>
    <s v="Kisértékű"/>
    <n v="51744"/>
    <n v="0"/>
    <n v="0"/>
    <n v="0"/>
    <n v="51744"/>
    <n v="51744"/>
    <n v="0"/>
  </r>
  <r>
    <s v="2024/0011"/>
    <s v="NK Blue Ocean Akkumulátor"/>
    <s v="Kisértékű tárgyi eszközök [1461,572]"/>
    <s v="1461"/>
    <x v="165"/>
    <s v=""/>
    <s v="Kisértékű"/>
    <n v="51744"/>
    <n v="0"/>
    <n v="0"/>
    <n v="0"/>
    <n v="51744"/>
    <n v="51744"/>
    <n v="0"/>
  </r>
  <r>
    <s v="2024/0012"/>
    <s v="NK Blue Ocean Akkumulátor"/>
    <s v="Kisértékű tárgyi eszközök [1461,572]"/>
    <s v="1461"/>
    <x v="165"/>
    <s v=""/>
    <s v="Kisértékű"/>
    <n v="51744"/>
    <n v="0"/>
    <n v="0"/>
    <n v="0"/>
    <n v="51744"/>
    <n v="51744"/>
    <n v="0"/>
  </r>
  <r>
    <s v="2024/0013"/>
    <s v="NK Blue Ocean Akkumulátor"/>
    <s v="Kisértékű tárgyi eszközök [1461,572]"/>
    <s v="1461"/>
    <x v="166"/>
    <s v=""/>
    <s v="Kisértékű"/>
    <n v="51744"/>
    <n v="0"/>
    <n v="0"/>
    <n v="0"/>
    <n v="51744"/>
    <n v="51744"/>
    <n v="0"/>
  </r>
  <r>
    <s v="2024/0014"/>
    <s v="NK Blue Ocean Akkumulátor"/>
    <s v="Kisértékű tárgyi eszközök [1461,572]"/>
    <s v="1461"/>
    <x v="166"/>
    <s v=""/>
    <s v="Kisértékű"/>
    <n v="51744"/>
    <n v="0"/>
    <n v="0"/>
    <n v="0"/>
    <n v="51744"/>
    <n v="51744"/>
    <n v="0"/>
  </r>
  <r>
    <s v="2024/0015"/>
    <s v="NK Blue Ocean Akkumulátor"/>
    <s v="Kisértékű tárgyi eszközök [1461,572]"/>
    <s v="1461"/>
    <x v="166"/>
    <s v=""/>
    <s v="Kisértékű"/>
    <n v="51744"/>
    <n v="0"/>
    <n v="0"/>
    <n v="0"/>
    <n v="51744"/>
    <n v="51744"/>
    <n v="0"/>
  </r>
  <r>
    <s v="2024/0016"/>
    <s v="NK Blue Ocean Akkumulátor"/>
    <s v="Kisértékű tárgyi eszközök [1461,572]"/>
    <s v="1461"/>
    <x v="166"/>
    <s v=""/>
    <s v="Kisértékű"/>
    <n v="51744"/>
    <n v="0"/>
    <n v="0"/>
    <n v="0"/>
    <n v="51744"/>
    <n v="51744"/>
    <n v="0"/>
  </r>
  <r>
    <s v="2024/0017"/>
    <s v="NK Blue Ocean Akkumulátor töltő 3 db"/>
    <s v="Kisértékű tárgyi eszközök [1461,572]"/>
    <s v="1461"/>
    <x v="165"/>
    <s v=""/>
    <s v="Kisértékű"/>
    <n v="80416"/>
    <n v="0"/>
    <n v="0"/>
    <n v="0"/>
    <n v="80416"/>
    <n v="80416"/>
    <n v="0"/>
  </r>
  <r>
    <s v="2024/0018"/>
    <s v="NK Blue Ocean Akkumulátor töltő 3 db"/>
    <s v="Kisértékű tárgyi eszközök [1461,572]"/>
    <s v="1461"/>
    <x v="165"/>
    <s v=""/>
    <s v="Kisértékű"/>
    <n v="80416"/>
    <n v="0"/>
    <n v="0"/>
    <n v="0"/>
    <n v="80416"/>
    <n v="80416"/>
    <n v="0"/>
  </r>
  <r>
    <s v="2024/0019"/>
    <s v="NK Blue Ocean Akkumulátor töltő"/>
    <s v="Kisértékű tárgyi eszközök [1461,572]"/>
    <s v="1461"/>
    <x v="166"/>
    <s v=""/>
    <s v="Kisértékű"/>
    <n v="34464"/>
    <n v="0"/>
    <n v="0"/>
    <n v="0"/>
    <n v="34464"/>
    <n v="34464"/>
    <n v="0"/>
  </r>
  <r>
    <s v="2024/0020"/>
    <s v="NK Blue Ocean Akkumulátor töltő"/>
    <s v="Kisértékű tárgyi eszközök [1461,572]"/>
    <s v="1461"/>
    <x v="166"/>
    <s v=""/>
    <s v="Kisértékű"/>
    <n v="34464"/>
    <n v="0"/>
    <n v="0"/>
    <n v="0"/>
    <n v="34464"/>
    <n v="34464"/>
    <n v="0"/>
  </r>
  <r>
    <s v="2024/0021"/>
    <s v="NK Blue Ocean Akkumulátor töltő"/>
    <s v="Kisértékű tárgyi eszközök [1461,572]"/>
    <s v="1461"/>
    <x v="166"/>
    <s v=""/>
    <s v="Kisértékű"/>
    <n v="34464"/>
    <n v="0"/>
    <n v="0"/>
    <n v="0"/>
    <n v="34464"/>
    <n v="34464"/>
    <n v="0"/>
  </r>
  <r>
    <s v="2024/0022"/>
    <s v="Flintan"/>
    <s v="Kisértékű tárgyi eszközök [1461,572]"/>
    <s v="1461"/>
    <x v="167"/>
    <s v=""/>
    <s v="Kisértékű"/>
    <n v="71080"/>
    <n v="0"/>
    <n v="71080"/>
    <n v="0"/>
    <n v="0"/>
    <n v="71080"/>
    <n v="0"/>
  </r>
  <r>
    <s v="2024/0023"/>
    <s v="Telefon"/>
    <s v="Kisértékű tárgyi eszközök [1461,572]"/>
    <s v="1461"/>
    <x v="168"/>
    <s v=""/>
    <s v="Kisértékű"/>
    <n v="91313"/>
    <n v="0"/>
    <n v="91313"/>
    <n v="0"/>
    <n v="0"/>
    <n v="91313"/>
    <n v="0"/>
  </r>
  <r>
    <s v="2024/0024"/>
    <s v="Gamer asztal, képkeret"/>
    <s v="Kisértékű tárgyi eszközök [1461,572]"/>
    <s v="1461"/>
    <x v="169"/>
    <s v=""/>
    <s v="Kisértékű"/>
    <n v="100470"/>
    <n v="0"/>
    <n v="100470"/>
    <n v="0"/>
    <n v="0"/>
    <n v="100470"/>
    <n v="0"/>
  </r>
  <r>
    <s v="2024/0026"/>
    <s v="Telefon Xiaomi redmi note 13 pro"/>
    <s v="Kisértékű tárgyi eszközök [1461,572]"/>
    <s v="1461"/>
    <x v="170"/>
    <s v=""/>
    <s v="Kisértékű"/>
    <n v="113890"/>
    <n v="0"/>
    <n v="113890"/>
    <n v="0"/>
    <n v="0"/>
    <n v="113890"/>
    <n v="0"/>
  </r>
  <r>
    <s v="2024/0029"/>
    <s v="Macon lapát"/>
    <s v="Kisértékű tárgyi eszközök [1461,572]"/>
    <s v="1461"/>
    <x v="67"/>
    <s v=""/>
    <s v="Kisértékű"/>
    <n v="190500"/>
    <n v="0"/>
    <n v="0"/>
    <n v="0"/>
    <n v="190500"/>
    <n v="190500"/>
    <n v="0"/>
  </r>
  <r>
    <s v="2024/0030"/>
    <s v="Macon lapát"/>
    <s v="Kisértékű tárgyi eszközök [1461,572]"/>
    <s v="1461"/>
    <x v="67"/>
    <s v=""/>
    <s v="Kisértékű"/>
    <n v="190500"/>
    <n v="0"/>
    <n v="0"/>
    <n v="0"/>
    <n v="190500"/>
    <n v="190500"/>
    <n v="0"/>
  </r>
  <r>
    <s v="2024/0031"/>
    <s v="Macon lapát"/>
    <s v="Kisértékű tárgyi eszközök [1461,572]"/>
    <s v="1461"/>
    <x v="67"/>
    <s v=""/>
    <s v="Kisértékű"/>
    <n v="190500"/>
    <n v="0"/>
    <n v="0"/>
    <n v="0"/>
    <n v="190500"/>
    <n v="190500"/>
    <n v="0"/>
  </r>
  <r>
    <s v="2024/0032"/>
    <s v="Macon lapát"/>
    <s v="Kisértékű tárgyi eszközök [1461,572]"/>
    <s v="1461"/>
    <x v="67"/>
    <s v=""/>
    <s v="Kisértékű"/>
    <n v="190500"/>
    <n v="0"/>
    <n v="0"/>
    <n v="0"/>
    <n v="190500"/>
    <n v="190500"/>
    <n v="0"/>
  </r>
  <r>
    <s v="2024/0033"/>
    <s v="Macon lapát"/>
    <s v="Kisértékű tárgyi eszközök [1461,572]"/>
    <s v="1461"/>
    <x v="67"/>
    <s v=""/>
    <s v="Kisértékű"/>
    <n v="190500"/>
    <n v="0"/>
    <n v="0"/>
    <n v="0"/>
    <n v="190500"/>
    <n v="190500"/>
    <n v="0"/>
  </r>
  <r>
    <s v="2024/0034"/>
    <s v="Macon lapát"/>
    <s v="Kisértékű tárgyi eszközök [1461,572]"/>
    <s v="1461"/>
    <x v="67"/>
    <s v=""/>
    <s v="Kisértékű"/>
    <n v="190500"/>
    <n v="0"/>
    <n v="0"/>
    <n v="0"/>
    <n v="190500"/>
    <n v="190500"/>
    <n v="0"/>
  </r>
  <r>
    <s v="2024/0035"/>
    <s v="Macon lapát"/>
    <s v="Kisértékű tárgyi eszközök [1461,572]"/>
    <s v="1461"/>
    <x v="67"/>
    <s v=""/>
    <s v="Kisértékű"/>
    <n v="190500"/>
    <n v="0"/>
    <n v="0"/>
    <n v="0"/>
    <n v="190500"/>
    <n v="190500"/>
    <n v="0"/>
  </r>
  <r>
    <s v="2024/0036"/>
    <s v="Macon lapát"/>
    <s v="Kisértékű tárgyi eszközök [1461,572]"/>
    <s v="1461"/>
    <x v="67"/>
    <s v=""/>
    <s v="Kisértékű"/>
    <n v="190500"/>
    <n v="0"/>
    <n v="0"/>
    <n v="0"/>
    <n v="190500"/>
    <n v="190500"/>
    <n v="0"/>
  </r>
  <r>
    <s v="2025/0002"/>
    <s v="Switch"/>
    <s v="Kisértékű tárgyi eszközök [1461,572]"/>
    <s v="1461"/>
    <x v="122"/>
    <s v=""/>
    <s v="Kisértékű"/>
    <n v="0"/>
    <n v="46740"/>
    <n v="0"/>
    <n v="0"/>
    <n v="46740"/>
    <n v="0"/>
    <n v="46740"/>
  </r>
  <r>
    <s v="2025/0004"/>
    <s v="Samsung G A35 256GB 5G - Kék"/>
    <s v="Kisértékű tárgyi eszközök [1461,572]"/>
    <s v="1461"/>
    <x v="171"/>
    <s v=""/>
    <s v="Kisértékű"/>
    <n v="0"/>
    <n v="130683"/>
    <n v="0"/>
    <n v="0"/>
    <n v="130683"/>
    <n v="0"/>
    <n v="130683"/>
  </r>
  <r>
    <s v="2025/0005"/>
    <s v="Kapszulás kávéfőző"/>
    <s v="Kisértékű tárgyi eszközök [1461,572]"/>
    <s v="1461"/>
    <x v="172"/>
    <s v=""/>
    <s v="Kisértékű"/>
    <n v="0"/>
    <n v="28996"/>
    <n v="0"/>
    <n v="0"/>
    <n v="28996"/>
    <n v="0"/>
    <n v="28996"/>
  </r>
  <r>
    <s v="2025/0006"/>
    <s v="EcoFlow RIVER 2 Max Hordozható Erőmű"/>
    <s v="Kisértékű tárgyi eszközök [1461,572]"/>
    <s v="1461"/>
    <x v="173"/>
    <s v=""/>
    <s v="Kisértékű"/>
    <n v="0"/>
    <n v="171480"/>
    <n v="0"/>
    <n v="0"/>
    <n v="171480"/>
    <n v="0"/>
    <n v="171480"/>
  </r>
  <r>
    <s v="2025/0008"/>
    <s v="Samsung Galaxy A36 5G 8/256GB, black"/>
    <s v="Kisértékű tárgyi eszközök [1461,572]"/>
    <s v="1461"/>
    <x v="174"/>
    <s v=""/>
    <s v="Kisértékű"/>
    <n v="0"/>
    <n v="134990"/>
    <n v="0"/>
    <n v="0"/>
    <n v="134990"/>
    <n v="0"/>
    <n v="134990"/>
  </r>
  <r>
    <s v="2025/0014"/>
    <s v="Roll Up Szerkezet+nyomat"/>
    <s v="Kisértékű tárgyi eszközök [1461,572]"/>
    <s v="1461"/>
    <x v="133"/>
    <s v=""/>
    <s v="Kisértékű"/>
    <n v="0"/>
    <n v="156960"/>
    <n v="0"/>
    <n v="0"/>
    <n v="156960"/>
    <n v="0"/>
    <n v="15696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">
  <r>
    <s v="3923"/>
    <s v="dec."/>
    <d v="2024-12-10T00:00:00"/>
    <s v="5332"/>
    <s v="K"/>
    <s v="KE/1210"/>
    <s v="BS/1138/2024"/>
    <x v="0"/>
    <x v="0"/>
    <s v="Casco biztosítás 2025.04.01.-2026.01.01."/>
    <s v=" "/>
    <n v="227592"/>
    <n v="0"/>
    <n v="635657"/>
    <n v="0"/>
    <s v="Porsche Versicherungs AG Magyarországi Fióktelepe"/>
  </r>
  <r>
    <s v="3923"/>
    <s v="dec."/>
    <d v="2024-12-10T00:00:00"/>
    <s v="5332"/>
    <s v="K"/>
    <s v="KE/1210"/>
    <s v="BS/1139/2024"/>
    <x v="1"/>
    <x v="0"/>
    <s v="Casco biztosítás 2025.04.01.-2026.01.01."/>
    <s v=" "/>
    <n v="257931"/>
    <n v="0"/>
    <n v="979565"/>
    <n v="0"/>
    <s v="Porsche Versicherungs AG Magyarországi Fióktelepe"/>
  </r>
  <r>
    <s v="3923"/>
    <s v="jan."/>
    <d v="2025-01-08T00:00:00"/>
    <s v="5332"/>
    <s v="K"/>
    <s v="KE/0108"/>
    <s v="BS/3/2025"/>
    <x v="2"/>
    <x v="1"/>
    <s v="KGFB 2025.04.01.-2026.01.07."/>
    <s v=" "/>
    <n v="90005"/>
    <n v="0"/>
    <n v="1091238"/>
    <n v="0"/>
    <s v="Alfa Vienna Insurance Group Biztosító Zrt."/>
  </r>
  <r>
    <s v="3923"/>
    <s v="jan."/>
    <d v="2025-01-11T00:00:00"/>
    <s v="5332"/>
    <s v="K"/>
    <s v="KE/0111"/>
    <s v="BS/46/2025"/>
    <x v="3"/>
    <x v="2"/>
    <s v="KGFB 2025.01.27.-2026.01.26."/>
    <s v=" "/>
    <n v="7161"/>
    <n v="0"/>
    <n v="1098399"/>
    <n v="0"/>
    <s v="Groupama Biztosító Zrt."/>
  </r>
  <r>
    <s v="3923"/>
    <s v="febr."/>
    <d v="2025-02-01T00:00:00"/>
    <s v="5332"/>
    <s v="K"/>
    <s v="KE/0201"/>
    <s v="BS/46/2025"/>
    <x v="3"/>
    <x v="2"/>
    <s v="KGFB 2025.01.27.-2026.01.26."/>
    <s v=" "/>
    <n v="0"/>
    <n v="557"/>
    <n v="753861"/>
    <n v="0"/>
    <s v="Groupama Biztosító Zrt."/>
  </r>
  <r>
    <s v="3923"/>
    <s v="febr."/>
    <d v="2025-02-27T00:00:00"/>
    <s v="5331"/>
    <s v="K"/>
    <s v="KE/0227"/>
    <s v="BS/168/2025"/>
    <x v="4"/>
    <x v="3"/>
    <s v="Vízijármű biztosítás 2025.02.23.-2026.02.22"/>
    <s v=" "/>
    <n v="11632054"/>
    <n v="0"/>
    <n v="12385915"/>
    <n v="0"/>
    <s v="Allianz Hungária ZRT."/>
  </r>
  <r>
    <s v="3923"/>
    <s v="márc."/>
    <d v="2025-03-01T00:00:00"/>
    <s v="5332"/>
    <s v="K"/>
    <s v="KE/0301"/>
    <s v="BS/46/2025"/>
    <x v="3"/>
    <x v="2"/>
    <s v="KGFB 2025.01.27.-2026.01.26."/>
    <s v=" "/>
    <n v="0"/>
    <n v="617"/>
    <n v="11358290"/>
    <n v="0"/>
    <s v="Groupama Biztosító Zrt."/>
  </r>
  <r>
    <s v="3923"/>
    <s v="márc."/>
    <d v="2025-03-01T00:00:00"/>
    <s v="5331"/>
    <s v="K"/>
    <s v="KE/0301"/>
    <s v="BS/168/2025"/>
    <x v="4"/>
    <x v="3"/>
    <s v="Vízijármű biztosítás 2025.02.23.-2026.02.22"/>
    <s v=" "/>
    <n v="0"/>
    <n v="969337"/>
    <n v="11416099"/>
    <n v="0"/>
    <s v="Allianz Hungária ZRT."/>
  </r>
  <r>
    <s v="3923"/>
    <s v="márc."/>
    <d v="2025-03-12T00:00:00"/>
    <s v="5236"/>
    <s v="K"/>
    <s v="KE/0312"/>
    <s v="BS/174/2025"/>
    <x v="5"/>
    <x v="4"/>
    <s v="5GB nethely"/>
    <s v=" "/>
    <n v="14224"/>
    <n v="0"/>
    <n v="11372514"/>
    <n v="0"/>
    <s v="Nethely Kft."/>
  </r>
  <r>
    <s v="3923"/>
    <s v="ápr."/>
    <d v="2025-04-01T00:00:00"/>
    <s v="5236"/>
    <s v="K"/>
    <s v="KE/0401"/>
    <s v="BS/174/2025"/>
    <x v="5"/>
    <x v="4"/>
    <s v="5GB nethely"/>
    <s v=" "/>
    <n v="0"/>
    <n v="1185"/>
    <n v="11371329"/>
    <n v="0"/>
    <s v="Nethely Kft."/>
  </r>
  <r>
    <s v="3923"/>
    <s v="ápr."/>
    <d v="2025-04-01T00:00:00"/>
    <s v="5332"/>
    <s v="K"/>
    <s v="KE/0401"/>
    <s v="BS/1138/2024"/>
    <x v="0"/>
    <x v="0"/>
    <s v="Casco biztosítás 2025.04.01.-2026.01.01."/>
    <s v=" "/>
    <n v="0"/>
    <n v="22759"/>
    <n v="10365934"/>
    <n v="0"/>
    <s v="Porsche Versicherungs AG Magyarországi Fióktelepe"/>
  </r>
  <r>
    <s v="3923"/>
    <s v="ápr."/>
    <d v="2025-04-01T00:00:00"/>
    <s v="5332"/>
    <s v="K"/>
    <s v="KE/0401"/>
    <s v="BS/1139/2024"/>
    <x v="1"/>
    <x v="0"/>
    <s v="Casco biztosítás 2025.04.01.-2026.01.01."/>
    <s v=" "/>
    <n v="0"/>
    <n v="25793"/>
    <n v="10340141"/>
    <n v="0"/>
    <s v="Porsche Versicherungs AG Magyarországi Fióktelepe"/>
  </r>
  <r>
    <s v="3923"/>
    <s v="ápr."/>
    <d v="2025-04-01T00:00:00"/>
    <s v="5332"/>
    <s v="K"/>
    <s v="KE/0401"/>
    <s v="BS/46/2025"/>
    <x v="3"/>
    <x v="2"/>
    <s v="KGFB 2025.01.27.-2026.01.26."/>
    <s v=" "/>
    <n v="0"/>
    <n v="597"/>
    <n v="10339544"/>
    <n v="0"/>
    <s v="Groupama Biztosító Zrt."/>
  </r>
  <r>
    <s v="3923"/>
    <s v="ápr."/>
    <d v="2025-04-01T00:00:00"/>
    <s v="5332"/>
    <s v="K"/>
    <s v="KE/0401"/>
    <s v="BS/3/2025"/>
    <x v="2"/>
    <x v="1"/>
    <s v="KGFB 2025.04.01.-2026.01.07."/>
    <s v=" "/>
    <n v="0"/>
    <n v="9575"/>
    <n v="10388693"/>
    <n v="0"/>
    <s v="Alfa Vienna Insurance Group Biztosító Zrt."/>
  </r>
  <r>
    <s v="3923"/>
    <s v="ápr."/>
    <d v="2025-04-01T00:00:00"/>
    <s v="5331"/>
    <s v="K"/>
    <s v="KE/0401"/>
    <s v="BS/168/2025"/>
    <x v="4"/>
    <x v="3"/>
    <s v="Vízijármű biztosítás 2025.02.23.-2026.02.22"/>
    <s v=" "/>
    <n v="0"/>
    <n v="969337"/>
    <n v="10401513"/>
    <n v="0"/>
    <s v="Allianz Hungária ZRT."/>
  </r>
  <r>
    <s v="3923"/>
    <s v="ápr."/>
    <d v="2025-04-07T00:00:00"/>
    <s v="5332"/>
    <s v="K"/>
    <s v="KE/0407"/>
    <s v="BS/310/2025"/>
    <x v="6"/>
    <x v="5"/>
    <s v="KGFB 2025.05.06.-2026.05.05."/>
    <s v=" "/>
    <n v="12649"/>
    <n v="0"/>
    <n v="10352193"/>
    <n v="0"/>
    <s v="Generali Biztosító Zrt"/>
  </r>
  <r>
    <s v="3923"/>
    <s v="ápr."/>
    <d v="2025-04-12T00:00:00"/>
    <s v="5335"/>
    <s v="K"/>
    <s v="KE/0412"/>
    <s v="BS/379/2025"/>
    <x v="7"/>
    <x v="3"/>
    <s v="Amatőr sportolók biztosítás 2025.05.01.-2026.05.01"/>
    <s v=" "/>
    <n v="2492606"/>
    <n v="0"/>
    <n v="12844799"/>
    <n v="0"/>
    <s v="Allianz Hungária ZRT."/>
  </r>
  <r>
    <s v="3923"/>
    <s v="ápr."/>
    <d v="2025-04-30T00:00:00"/>
    <s v="5236"/>
    <s v="K"/>
    <s v="KE/0430"/>
    <s v="BS/340/2025"/>
    <x v="8"/>
    <x v="4"/>
    <s v="Domain 2025.05.29.-2026.05.28."/>
    <s v=" "/>
    <n v="6350"/>
    <n v="0"/>
    <n v="12851149"/>
    <n v="0"/>
    <s v="Nethely Kft."/>
  </r>
  <r>
    <s v="3923"/>
    <s v="máj."/>
    <d v="2025-05-01T00:00:00"/>
    <s v="5236"/>
    <s v="K"/>
    <s v="KE/0501"/>
    <s v="BS/174/2025"/>
    <x v="5"/>
    <x v="4"/>
    <s v="5GB nethely"/>
    <s v=" "/>
    <n v="0"/>
    <n v="1185"/>
    <n v="12849964"/>
    <n v="0"/>
    <s v="Nethely Kft."/>
  </r>
  <r>
    <s v="3923"/>
    <s v="máj."/>
    <d v="2025-05-01T00:00:00"/>
    <s v="5335"/>
    <s v="K"/>
    <s v="KE/0501"/>
    <s v="BS/379/2025"/>
    <x v="7"/>
    <x v="3"/>
    <s v="Amatőr sportolók biztosítás 2025.05.01.-2026.05.01"/>
    <s v=" "/>
    <n v="0"/>
    <n v="207717"/>
    <n v="11609068"/>
    <n v="0"/>
    <s v="Allianz Hungária ZRT."/>
  </r>
  <r>
    <s v="3923"/>
    <s v="máj."/>
    <d v="2025-05-01T00:00:00"/>
    <s v="5332"/>
    <s v="K"/>
    <s v="KE/0501"/>
    <s v="BS/1138/2024"/>
    <x v="0"/>
    <x v="0"/>
    <s v="Casco biztosítás 2025.04.01.-2026.01.01."/>
    <s v=" "/>
    <n v="0"/>
    <n v="22759"/>
    <n v="11843195"/>
    <n v="0"/>
    <s v="Porsche Versicherungs AG Magyarországi Fióktelepe"/>
  </r>
  <r>
    <s v="3923"/>
    <s v="máj."/>
    <d v="2025-05-01T00:00:00"/>
    <s v="5332"/>
    <s v="K"/>
    <s v="KE/0501"/>
    <s v="BS/1139/2024"/>
    <x v="1"/>
    <x v="0"/>
    <s v="Casco biztosítás 2025.04.01.-2026.01.01."/>
    <s v=" "/>
    <n v="0"/>
    <n v="25793"/>
    <n v="11817402"/>
    <n v="0"/>
    <s v="Porsche Versicherungs AG Magyarországi Fióktelepe"/>
  </r>
  <r>
    <s v="3923"/>
    <s v="máj."/>
    <d v="2025-05-01T00:00:00"/>
    <s v="5332"/>
    <s v="K"/>
    <s v="KE/0501"/>
    <s v="BS/46/2025"/>
    <x v="3"/>
    <x v="2"/>
    <s v="KGFB 2025.01.27.-2026.01.26."/>
    <s v=" "/>
    <n v="0"/>
    <n v="617"/>
    <n v="11816785"/>
    <n v="0"/>
    <s v="Groupama Biztosító Zrt."/>
  </r>
  <r>
    <s v="3923"/>
    <s v="máj."/>
    <d v="2025-05-01T00:00:00"/>
    <s v="5332"/>
    <s v="K"/>
    <s v="KE/0501"/>
    <s v="BS/3/2025"/>
    <x v="2"/>
    <x v="1"/>
    <s v="KGFB 2025.04.01.-2026.01.07."/>
    <s v=" "/>
    <n v="0"/>
    <n v="9894"/>
    <n v="11865954"/>
    <n v="0"/>
    <s v="Alfa Vienna Insurance Group Biztosító Zrt."/>
  </r>
  <r>
    <s v="3923"/>
    <s v="máj."/>
    <d v="2025-05-01T00:00:00"/>
    <s v="5332"/>
    <s v="K"/>
    <s v="KE/0501"/>
    <s v="BS/310/2025"/>
    <x v="6"/>
    <x v="5"/>
    <s v="KGFB 2025.05.06.-2026.05.05."/>
    <s v=" "/>
    <n v="0"/>
    <n v="1054"/>
    <n v="11879093"/>
    <n v="0"/>
    <s v="Generali Biztosító Zrt"/>
  </r>
  <r>
    <s v="3923"/>
    <s v="máj."/>
    <d v="2025-05-01T00:00:00"/>
    <s v="5331"/>
    <s v="K"/>
    <s v="KE/0501"/>
    <s v="BS/168/2025"/>
    <x v="4"/>
    <x v="3"/>
    <s v="Vízijármű biztosítás 2025.02.23.-2026.02.22"/>
    <s v=" "/>
    <n v="0"/>
    <n v="969338"/>
    <n v="11880147"/>
    <n v="0"/>
    <s v="Allianz Hungária ZRT."/>
  </r>
  <r>
    <s v="3923"/>
    <s v="máj."/>
    <d v="2025-05-21T00:00:00"/>
    <s v="5335"/>
    <s v="K"/>
    <s v="KE/0521"/>
    <s v="BS/416/2025"/>
    <x v="9"/>
    <x v="6"/>
    <s v="Biztosítás személy"/>
    <s v=" "/>
    <n v="157500"/>
    <n v="0"/>
    <n v="11766568"/>
    <n v="0"/>
    <s v="EUB ZRT."/>
  </r>
  <r>
    <s v="3923"/>
    <s v="máj."/>
    <d v="2025-05-21T00:00:00"/>
    <s v="5335"/>
    <s v="K"/>
    <s v="KE/0521"/>
    <s v="BS/641/2025"/>
    <x v="10"/>
    <x v="6"/>
    <s v="Biztosítás személy"/>
    <s v=" "/>
    <n v="267500"/>
    <n v="0"/>
    <n v="12034068"/>
    <n v="0"/>
    <s v="EUB ZRT."/>
  </r>
  <r>
    <s v="3923"/>
    <s v="jún."/>
    <d v="2025-06-01T00:00:00"/>
    <s v="5236"/>
    <s v="K"/>
    <s v="KE/0601"/>
    <s v="BS/174/2025"/>
    <x v="5"/>
    <x v="4"/>
    <s v="5GB nethely"/>
    <s v=" "/>
    <n v="0"/>
    <n v="1185"/>
    <n v="12032354"/>
    <n v="0"/>
    <s v="Nethely Kft."/>
  </r>
  <r>
    <s v="3923"/>
    <s v="jún."/>
    <d v="2025-06-01T00:00:00"/>
    <s v="5335"/>
    <s v="K"/>
    <s v="KE/0601"/>
    <s v="BS/379/2025"/>
    <x v="7"/>
    <x v="3"/>
    <s v="Amatőr sportolók biztosítás 2025.05.01.-2026.05.01"/>
    <s v=" "/>
    <n v="0"/>
    <n v="207717"/>
    <n v="10791797"/>
    <n v="0"/>
    <s v="Allianz Hungária ZRT."/>
  </r>
  <r>
    <s v="3923"/>
    <s v="jún."/>
    <d v="2025-06-01T00:00:00"/>
    <s v="5335"/>
    <s v="K"/>
    <s v="KE/0601"/>
    <s v="BS/416/2025"/>
    <x v="9"/>
    <x v="6"/>
    <s v="Biztosítás személy"/>
    <s v=" "/>
    <n v="0"/>
    <n v="6562"/>
    <n v="10785235"/>
    <n v="0"/>
    <s v="EUB ZRT."/>
  </r>
  <r>
    <s v="3923"/>
    <s v="jún."/>
    <d v="2025-06-01T00:00:00"/>
    <s v="5332"/>
    <s v="K"/>
    <s v="KE/0601"/>
    <s v="BS/1138/2024"/>
    <x v="0"/>
    <x v="0"/>
    <s v="Casco biztosítás 2025.04.01.-2026.01.01."/>
    <s v=" "/>
    <n v="0"/>
    <n v="22759"/>
    <n v="11025904"/>
    <n v="0"/>
    <s v="Porsche Versicherungs AG Magyarországi Fióktelepe"/>
  </r>
  <r>
    <s v="3923"/>
    <s v="jún."/>
    <d v="2025-06-01T00:00:00"/>
    <s v="5332"/>
    <s v="K"/>
    <s v="KE/0601"/>
    <s v="BS/1139/2024"/>
    <x v="1"/>
    <x v="0"/>
    <s v="Casco biztosítás 2025.04.01.-2026.01.01."/>
    <s v=" "/>
    <n v="0"/>
    <n v="25793"/>
    <n v="11000111"/>
    <n v="0"/>
    <s v="Porsche Versicherungs AG Magyarországi Fióktelepe"/>
  </r>
  <r>
    <s v="3923"/>
    <s v="jún."/>
    <d v="2025-06-01T00:00:00"/>
    <s v="5236"/>
    <s v="K"/>
    <s v="KE/0601"/>
    <s v="BS/340/2025"/>
    <x v="8"/>
    <x v="4"/>
    <s v="Domain 2025.05.29.-2026.05.28."/>
    <s v=" "/>
    <n v="0"/>
    <n v="529"/>
    <n v="12033539"/>
    <n v="0"/>
    <s v="Nethely Kft."/>
  </r>
  <r>
    <s v="3923"/>
    <s v="jún."/>
    <d v="2025-06-01T00:00:00"/>
    <s v="5332"/>
    <s v="K"/>
    <s v="KE/0601"/>
    <s v="BS/46/2025"/>
    <x v="3"/>
    <x v="2"/>
    <s v="KGFB 2025.01.27.-2026.01.26."/>
    <s v=" "/>
    <n v="0"/>
    <n v="597"/>
    <n v="10999514"/>
    <n v="0"/>
    <s v="Groupama Biztosító Zrt."/>
  </r>
  <r>
    <s v="3923"/>
    <s v="jún."/>
    <d v="2025-06-01T00:00:00"/>
    <s v="5332"/>
    <s v="K"/>
    <s v="KE/0601"/>
    <s v="BS/3/2025"/>
    <x v="2"/>
    <x v="1"/>
    <s v="KGFB 2025.04.01.-2026.01.07."/>
    <s v=" "/>
    <n v="0"/>
    <n v="9575"/>
    <n v="11048663"/>
    <n v="0"/>
    <s v="Alfa Vienna Insurance Group Biztosító Zrt."/>
  </r>
  <r>
    <s v="3923"/>
    <s v="jún."/>
    <d v="2025-06-01T00:00:00"/>
    <s v="5332"/>
    <s v="K"/>
    <s v="KE/0601"/>
    <s v="BS/310/2025"/>
    <x v="6"/>
    <x v="5"/>
    <s v="KGFB 2025.05.06.-2026.05.05."/>
    <s v=" "/>
    <n v="0"/>
    <n v="1054"/>
    <n v="11061483"/>
    <n v="0"/>
    <s v="Generali Biztosító Zrt"/>
  </r>
  <r>
    <s v="3923"/>
    <s v="jún."/>
    <d v="2025-06-01T00:00:00"/>
    <s v="5331"/>
    <s v="K"/>
    <s v="KE/0601"/>
    <s v="BS/168/2025"/>
    <x v="4"/>
    <x v="3"/>
    <s v="Vízijármű biztosítás 2025.02.23.-2026.02.22"/>
    <s v=" "/>
    <n v="0"/>
    <n v="969338"/>
    <n v="11062537"/>
    <n v="0"/>
    <s v="Allianz Hungária ZRT."/>
  </r>
  <r>
    <s v="3923"/>
    <s v="jún."/>
    <d v="2025-06-03T00:00:00"/>
    <s v="5339"/>
    <s v="K"/>
    <s v="KE/0603"/>
    <s v="BS/646/2025"/>
    <x v="11"/>
    <x v="3"/>
    <s v="Kiegészíti az egyszeri díj 2025.05.30.-2026.02.22"/>
    <s v=" "/>
    <n v="36800"/>
    <n v="0"/>
    <n v="10822035"/>
    <n v="0"/>
    <s v="Allianz Hungária ZRT."/>
  </r>
  <r>
    <s v="3923"/>
    <s v="jún."/>
    <d v="2025-06-11T00:00:00"/>
    <s v="5339"/>
    <s v="K"/>
    <s v="KE/0611"/>
    <s v="BS/645/2025"/>
    <x v="12"/>
    <x v="3"/>
    <s v="Kiegészíti az egyszeri díjat"/>
    <s v=" "/>
    <n v="0"/>
    <n v="9680"/>
    <n v="10812355"/>
    <n v="0"/>
    <s v="Allianz Hungária ZRT."/>
  </r>
  <r>
    <s v="3923"/>
    <s v="jún."/>
    <d v="2025-06-26T00:00:00"/>
    <s v="5339"/>
    <s v="K"/>
    <s v="KE/0626"/>
    <s v="BS/644/2025"/>
    <x v="13"/>
    <x v="3"/>
    <s v="Kiegészíti az egyszeri díj 2025.06.22.-2026.02.22"/>
    <s v=" "/>
    <n v="28278"/>
    <n v="0"/>
    <n v="10840633"/>
    <n v="0"/>
    <s v="Allianz Hungária ZRT."/>
  </r>
  <r>
    <s v="3923"/>
    <s v="júl."/>
    <d v="2025-07-01T00:00:00"/>
    <s v="5236"/>
    <s v="K"/>
    <s v="KE/0701"/>
    <s v="BS/174/2025"/>
    <x v="5"/>
    <x v="4"/>
    <s v="5GB nethely"/>
    <s v=" "/>
    <n v="0"/>
    <n v="1185"/>
    <n v="10839448"/>
    <n v="0"/>
    <s v="Nethely Kft."/>
  </r>
  <r>
    <s v="3923"/>
    <s v="júl."/>
    <d v="2025-07-01T00:00:00"/>
    <s v="5335"/>
    <s v="K"/>
    <s v="KE/0701"/>
    <s v="BS/379/2025"/>
    <x v="7"/>
    <x v="3"/>
    <s v="Amatőr sportolók biztosítás 2025.05.01.-2026.05.01"/>
    <s v=" "/>
    <n v="0"/>
    <n v="207717"/>
    <n v="9598502"/>
    <n v="0"/>
    <s v="Allianz Hungária ZRT."/>
  </r>
  <r>
    <s v="3923"/>
    <s v="júl."/>
    <d v="2025-07-01T00:00:00"/>
    <s v="5335"/>
    <s v="K"/>
    <s v="KE/0701"/>
    <s v="BS/416/2025"/>
    <x v="9"/>
    <x v="6"/>
    <s v="Biztosítás személy"/>
    <s v=" "/>
    <n v="0"/>
    <n v="6562"/>
    <n v="9591940"/>
    <n v="0"/>
    <s v="EUB ZRT."/>
  </r>
  <r>
    <s v="3923"/>
    <s v="júl."/>
    <d v="2025-07-01T00:00:00"/>
    <s v="5335"/>
    <s v="K"/>
    <s v="KE/0701"/>
    <s v="BS/641/2025"/>
    <x v="10"/>
    <x v="6"/>
    <s v="Biztosítás személy"/>
    <s v=" "/>
    <n v="0"/>
    <n v="11145"/>
    <n v="9580795"/>
    <n v="0"/>
    <s v="EUB ZRT."/>
  </r>
  <r>
    <s v="3923"/>
    <s v="júl."/>
    <d v="2025-07-01T00:00:00"/>
    <s v="5332"/>
    <s v="K"/>
    <s v="KE/0701"/>
    <s v="BS/1138/2024"/>
    <x v="0"/>
    <x v="0"/>
    <s v="Casco biztosítás 2025.04.01.-2026.01.01."/>
    <s v=" "/>
    <n v="0"/>
    <n v="22759"/>
    <n v="9833683"/>
    <n v="0"/>
    <s v="Porsche Versicherungs AG Magyarországi Fióktelepe"/>
  </r>
  <r>
    <s v="3923"/>
    <s v="júl."/>
    <d v="2025-07-01T00:00:00"/>
    <s v="5332"/>
    <s v="K"/>
    <s v="KE/0701"/>
    <s v="BS/1139/2024"/>
    <x v="1"/>
    <x v="0"/>
    <s v="Casco biztosítás 2025.04.01.-2026.01.01."/>
    <s v=" "/>
    <n v="0"/>
    <n v="25793"/>
    <n v="9807890"/>
    <n v="0"/>
    <s v="Porsche Versicherungs AG Magyarországi Fióktelepe"/>
  </r>
  <r>
    <s v="3923"/>
    <s v="júl."/>
    <d v="2025-07-01T00:00:00"/>
    <s v="5236"/>
    <s v="K"/>
    <s v="KE/0701"/>
    <s v="BS/340/2025"/>
    <x v="8"/>
    <x v="4"/>
    <s v="Domain 2025.05.29.-2026.05.28."/>
    <s v=" "/>
    <n v="0"/>
    <n v="529"/>
    <n v="10838919"/>
    <n v="0"/>
    <s v="Nethely Kft."/>
  </r>
  <r>
    <s v="3923"/>
    <s v="júl."/>
    <d v="2025-07-01T00:00:00"/>
    <s v="5332"/>
    <s v="K"/>
    <s v="KE/0701"/>
    <s v="BS/46/2025"/>
    <x v="3"/>
    <x v="2"/>
    <s v="KGFB 2025.01.27.-2026.01.26."/>
    <s v=" "/>
    <n v="0"/>
    <n v="617"/>
    <n v="9807273"/>
    <n v="0"/>
    <s v="Groupama Biztosító Zrt."/>
  </r>
  <r>
    <s v="3923"/>
    <s v="júl."/>
    <d v="2025-07-01T00:00:00"/>
    <s v="5332"/>
    <s v="K"/>
    <s v="KE/0701"/>
    <s v="BS/3/2025"/>
    <x v="2"/>
    <x v="1"/>
    <s v="KGFB 2025.04.01.-2026.01.07."/>
    <s v=" "/>
    <n v="0"/>
    <n v="9894"/>
    <n v="9856442"/>
    <n v="0"/>
    <s v="Alfa Vienna Insurance Group Biztosító Zrt."/>
  </r>
  <r>
    <s v="3923"/>
    <s v="júl."/>
    <d v="2025-07-01T00:00:00"/>
    <s v="5332"/>
    <s v="K"/>
    <s v="KE/0701"/>
    <s v="BS/310/2025"/>
    <x v="6"/>
    <x v="5"/>
    <s v="KGFB 2025.05.06.-2026.05.05."/>
    <s v=" "/>
    <n v="0"/>
    <n v="1054"/>
    <n v="9806219"/>
    <n v="0"/>
    <s v="Generali Biztosító Zrt"/>
  </r>
  <r>
    <s v="3923"/>
    <s v="júl."/>
    <d v="2025-07-01T00:00:00"/>
    <s v="5339"/>
    <s v="K"/>
    <s v="KE/0701"/>
    <s v="BS/646/2025"/>
    <x v="11"/>
    <x v="3"/>
    <s v="Kiegészíti az egyszeri díj 2025.05.30.-2026.02.22"/>
    <s v=" "/>
    <n v="0"/>
    <n v="4600"/>
    <n v="9573871"/>
    <n v="0"/>
    <s v="Allianz Hungária ZRT."/>
  </r>
  <r>
    <s v="3923"/>
    <s v="júl."/>
    <d v="2025-07-01T00:00:00"/>
    <s v="5339"/>
    <s v="K"/>
    <s v="KE/0701"/>
    <s v="BS/644/2025"/>
    <x v="13"/>
    <x v="3"/>
    <s v="Kiegészíti az egyszeri díj 2025.06.22.-2026.02.22"/>
    <s v=" "/>
    <n v="0"/>
    <n v="3534"/>
    <n v="9577261"/>
    <n v="0"/>
    <s v="Allianz Hungária ZRT."/>
  </r>
  <r>
    <s v="3923"/>
    <s v="júl."/>
    <d v="2025-07-01T00:00:00"/>
    <s v="5339"/>
    <s v="K"/>
    <s v="KE/0701"/>
    <s v="BS/645/2025"/>
    <x v="12"/>
    <x v="3"/>
    <s v="Kiegészíti az egyszeri díjat"/>
    <s v=" "/>
    <n v="1210"/>
    <n v="0"/>
    <n v="9578471"/>
    <n v="0"/>
    <s v="Allianz Hungária ZRT."/>
  </r>
  <r>
    <s v="3923"/>
    <s v="júl."/>
    <d v="2025-07-01T00:00:00"/>
    <s v="5331"/>
    <s v="K"/>
    <s v="KE/0701"/>
    <s v="BS/168/2025"/>
    <x v="4"/>
    <x v="3"/>
    <s v="Vízijármű biztosítás 2025.02.23.-2026.02.22"/>
    <s v=" "/>
    <n v="0"/>
    <n v="969338"/>
    <n v="9869581"/>
    <n v="0"/>
    <s v="Allianz Hungária ZRT."/>
  </r>
  <r>
    <s v="3923"/>
    <s v="júl."/>
    <d v="2025-07-07T00:00:00"/>
    <s v="5336"/>
    <s v="K"/>
    <s v="KE/0707"/>
    <s v="BS/704/2025"/>
    <x v="14"/>
    <x v="5"/>
    <s v="Hajó felelősség biztosítás 2025.08.01.-2026.07.31."/>
    <s v=" "/>
    <n v="25600"/>
    <n v="0"/>
    <n v="9599471"/>
    <n v="0"/>
    <s v="Generali Biztosító Zrt"/>
  </r>
  <r>
    <s v="3923"/>
    <s v="aug."/>
    <d v="2025-08-01T00:00:00"/>
    <s v="5236"/>
    <s v="K"/>
    <s v="KE/0801"/>
    <s v="BS/174/2025"/>
    <x v="5"/>
    <x v="4"/>
    <s v="5GB nethely"/>
    <s v=" "/>
    <n v="0"/>
    <n v="1185"/>
    <n v="9598286"/>
    <n v="0"/>
    <s v="Nethely Kft."/>
  </r>
  <r>
    <s v="3923"/>
    <s v="aug."/>
    <d v="2025-08-01T00:00:00"/>
    <s v="5335"/>
    <s v="K"/>
    <s v="KE/0801"/>
    <s v="BS/379/2025"/>
    <x v="7"/>
    <x v="3"/>
    <s v="Amatőr sportolók biztosítás 2025.05.01.-2026.05.01"/>
    <s v=" "/>
    <n v="0"/>
    <n v="207717"/>
    <n v="8357340"/>
    <n v="0"/>
    <s v="Allianz Hungária ZRT."/>
  </r>
  <r>
    <s v="3923"/>
    <s v="aug."/>
    <d v="2025-08-01T00:00:00"/>
    <s v="5335"/>
    <s v="K"/>
    <s v="KE/0801"/>
    <s v="BS/416/2025"/>
    <x v="9"/>
    <x v="6"/>
    <s v="Biztosítás személy"/>
    <s v=" "/>
    <n v="0"/>
    <n v="6562"/>
    <n v="8350778"/>
    <n v="0"/>
    <s v="EUB ZRT."/>
  </r>
  <r>
    <s v="3923"/>
    <s v="aug."/>
    <d v="2025-08-01T00:00:00"/>
    <s v="5335"/>
    <s v="K"/>
    <s v="KE/0801"/>
    <s v="BS/641/2025"/>
    <x v="10"/>
    <x v="6"/>
    <s v="Biztosítás személy"/>
    <s v=" "/>
    <n v="0"/>
    <n v="11145"/>
    <n v="8339633"/>
    <n v="0"/>
    <s v="EUB ZRT."/>
  </r>
  <r>
    <s v="3923"/>
    <s v="aug."/>
    <d v="2025-08-01T00:00:00"/>
    <s v="5332"/>
    <s v="K"/>
    <s v="KE/0801"/>
    <s v="BS/1138/2024"/>
    <x v="0"/>
    <x v="0"/>
    <s v="Casco biztosítás 2025.04.01.-2026.01.01."/>
    <s v=" "/>
    <n v="0"/>
    <n v="22759"/>
    <n v="8592521"/>
    <n v="0"/>
    <s v="Porsche Versicherungs AG Magyarországi Fióktelepe"/>
  </r>
  <r>
    <s v="3923"/>
    <s v="aug."/>
    <d v="2025-08-01T00:00:00"/>
    <s v="5332"/>
    <s v="K"/>
    <s v="KE/0801"/>
    <s v="BS/1139/2024"/>
    <x v="1"/>
    <x v="0"/>
    <s v="Casco biztosítás 2025.04.01.-2026.01.01."/>
    <s v=" "/>
    <n v="0"/>
    <n v="25793"/>
    <n v="8566728"/>
    <n v="0"/>
    <s v="Porsche Versicherungs AG Magyarországi Fióktelepe"/>
  </r>
  <r>
    <s v="3923"/>
    <s v="aug."/>
    <d v="2025-08-01T00:00:00"/>
    <s v="5236"/>
    <s v="K"/>
    <s v="KE/0801"/>
    <s v="BS/340/2025"/>
    <x v="8"/>
    <x v="4"/>
    <s v="Domain 2025.05.29.-2026.05.28."/>
    <s v=" "/>
    <n v="0"/>
    <n v="529"/>
    <n v="9597757"/>
    <n v="0"/>
    <s v="Nethely Kft."/>
  </r>
  <r>
    <s v="3923"/>
    <s v="aug."/>
    <d v="2025-08-01T00:00:00"/>
    <s v="5336"/>
    <s v="K"/>
    <s v="KE/0801"/>
    <s v="BS/704/2025"/>
    <x v="14"/>
    <x v="5"/>
    <s v="Hajó felelősség biztosítás 2025.08.01.-2026.07.31."/>
    <s v=" "/>
    <n v="0"/>
    <n v="2133"/>
    <n v="8337500"/>
    <n v="0"/>
    <s v="Generali Biztosító Zrt"/>
  </r>
  <r>
    <s v="3923"/>
    <s v="aug."/>
    <d v="2025-08-01T00:00:00"/>
    <s v="5332"/>
    <s v="K"/>
    <s v="KE/0801"/>
    <s v="BS/46/2025"/>
    <x v="3"/>
    <x v="2"/>
    <s v="KGFB 2025.01.27.-2026.01.26."/>
    <s v=" "/>
    <n v="0"/>
    <n v="617"/>
    <n v="8566111"/>
    <n v="0"/>
    <s v="Groupama Biztosító Zrt."/>
  </r>
  <r>
    <s v="3923"/>
    <s v="aug."/>
    <d v="2025-08-01T00:00:00"/>
    <s v="5332"/>
    <s v="K"/>
    <s v="KE/0801"/>
    <s v="BS/3/2025"/>
    <x v="2"/>
    <x v="1"/>
    <s v="KGFB 2025.04.01.-2026.01.07."/>
    <s v=" "/>
    <n v="0"/>
    <n v="9894"/>
    <n v="8615280"/>
    <n v="0"/>
    <s v="Alfa Vienna Insurance Group Biztosító Zrt."/>
  </r>
  <r>
    <s v="3923"/>
    <s v="aug."/>
    <d v="2025-08-01T00:00:00"/>
    <s v="5332"/>
    <s v="K"/>
    <s v="KE/0801"/>
    <s v="BS/310/2025"/>
    <x v="6"/>
    <x v="5"/>
    <s v="KGFB 2025.05.06.-2026.05.05."/>
    <s v=" "/>
    <n v="0"/>
    <n v="1054"/>
    <n v="8565057"/>
    <n v="0"/>
    <s v="Generali Biztosító Zrt"/>
  </r>
  <r>
    <s v="3923"/>
    <s v="aug."/>
    <d v="2025-08-01T00:00:00"/>
    <s v="5339"/>
    <s v="K"/>
    <s v="KE/0801"/>
    <s v="BS/646/2025"/>
    <x v="11"/>
    <x v="3"/>
    <s v="Kiegészíti az egyszeri díj 2025.05.30.-2026.02.22"/>
    <s v=" "/>
    <n v="0"/>
    <n v="4600"/>
    <n v="8330576"/>
    <n v="0"/>
    <s v="Allianz Hungária ZRT."/>
  </r>
  <r>
    <s v="3923"/>
    <s v="aug."/>
    <d v="2025-08-01T00:00:00"/>
    <s v="5339"/>
    <s v="K"/>
    <s v="KE/0801"/>
    <s v="BS/644/2025"/>
    <x v="13"/>
    <x v="3"/>
    <s v="Kiegészíti az egyszeri díj 2025.06.22.-2026.02.22"/>
    <s v=" "/>
    <n v="0"/>
    <n v="3534"/>
    <n v="8333966"/>
    <n v="0"/>
    <s v="Allianz Hungária ZRT."/>
  </r>
  <r>
    <s v="3923"/>
    <s v="aug."/>
    <d v="2025-08-01T00:00:00"/>
    <s v="5339"/>
    <s v="K"/>
    <s v="KE/0801"/>
    <s v="BS/645/2025"/>
    <x v="12"/>
    <x v="3"/>
    <s v="Kiegészíti az egyszeri díjat"/>
    <s v=" "/>
    <n v="1210"/>
    <n v="0"/>
    <n v="8335176"/>
    <n v="0"/>
    <s v="Allianz Hungária ZRT."/>
  </r>
  <r>
    <s v="3923"/>
    <s v="aug."/>
    <d v="2025-08-01T00:00:00"/>
    <s v="5331"/>
    <s v="K"/>
    <s v="KE/0801"/>
    <s v="BS/168/2025"/>
    <x v="4"/>
    <x v="3"/>
    <s v="Vízijármű biztosítás 2025.02.23.-2026.02.22"/>
    <s v=" "/>
    <n v="0"/>
    <n v="969338"/>
    <n v="8628419"/>
    <n v="0"/>
    <s v="Allianz Hungária ZRT."/>
  </r>
  <r>
    <s v="3923"/>
    <s v="szept."/>
    <d v="2025-09-01T00:00:00"/>
    <s v="5236"/>
    <s v="K"/>
    <s v="KE/0901"/>
    <s v="BS/174/2025"/>
    <x v="5"/>
    <x v="4"/>
    <s v="5GB nethely"/>
    <s v=" "/>
    <n v="0"/>
    <n v="1185"/>
    <n v="8329391"/>
    <n v="0"/>
    <s v="Nethely Kft."/>
  </r>
  <r>
    <s v="3923"/>
    <s v="szept."/>
    <d v="2025-09-01T00:00:00"/>
    <s v="5335"/>
    <s v="K"/>
    <s v="KE/0901"/>
    <s v="BS/379/2025"/>
    <x v="7"/>
    <x v="3"/>
    <s v="Amatőr sportolók biztosítás 2025.05.01.-2026.05.01"/>
    <s v=" "/>
    <n v="0"/>
    <n v="207717"/>
    <n v="7088784"/>
    <n v="0"/>
    <s v="Allianz Hungária ZRT."/>
  </r>
  <r>
    <s v="3923"/>
    <s v="szept."/>
    <d v="2025-09-01T00:00:00"/>
    <s v="5335"/>
    <s v="K"/>
    <s v="KE/0901"/>
    <s v="BS/416/2025"/>
    <x v="9"/>
    <x v="6"/>
    <s v="Biztosítás személy"/>
    <s v=" "/>
    <n v="0"/>
    <n v="6562"/>
    <n v="7082222"/>
    <n v="0"/>
    <s v="EUB ZRT."/>
  </r>
  <r>
    <s v="3923"/>
    <s v="szept."/>
    <d v="2025-09-01T00:00:00"/>
    <s v="5335"/>
    <s v="K"/>
    <s v="KE/0901"/>
    <s v="BS/641/2025"/>
    <x v="10"/>
    <x v="6"/>
    <s v="Biztosítás személy"/>
    <s v=" "/>
    <n v="0"/>
    <n v="11145"/>
    <n v="7071077"/>
    <n v="0"/>
    <s v="EUB ZRT."/>
  </r>
  <r>
    <s v="3923"/>
    <s v="szept."/>
    <d v="2025-09-01T00:00:00"/>
    <s v="5332"/>
    <s v="K"/>
    <s v="KE/0901"/>
    <s v="BS/1138/2024"/>
    <x v="0"/>
    <x v="0"/>
    <s v="Casco biztosítás 2025.04.01.-2026.01.01."/>
    <s v=" "/>
    <n v="0"/>
    <n v="22759"/>
    <n v="7323945"/>
    <n v="0"/>
    <s v="Porsche Versicherungs AG Magyarországi Fióktelepe"/>
  </r>
  <r>
    <s v="3923"/>
    <s v="szept."/>
    <d v="2025-09-01T00:00:00"/>
    <s v="5332"/>
    <s v="K"/>
    <s v="KE/0901"/>
    <s v="BS/1139/2024"/>
    <x v="1"/>
    <x v="0"/>
    <s v="Casco biztosítás 2025.04.01.-2026.01.01."/>
    <s v=" "/>
    <n v="0"/>
    <n v="25793"/>
    <n v="7298152"/>
    <n v="0"/>
    <s v="Porsche Versicherungs AG Magyarországi Fióktelepe"/>
  </r>
  <r>
    <s v="3923"/>
    <s v="szept."/>
    <d v="2025-09-01T00:00:00"/>
    <s v="5236"/>
    <s v="K"/>
    <s v="KE/0901"/>
    <s v="BS/340/2025"/>
    <x v="8"/>
    <x v="4"/>
    <s v="Domain 2025.05.29.-2026.05.28."/>
    <s v=" "/>
    <n v="0"/>
    <n v="529"/>
    <n v="8328862"/>
    <n v="0"/>
    <s v="Nethely Kft."/>
  </r>
  <r>
    <s v="3923"/>
    <s v="szept."/>
    <d v="2025-09-01T00:00:00"/>
    <s v="5336"/>
    <s v="K"/>
    <s v="KE/0901"/>
    <s v="BS/704/2025"/>
    <x v="14"/>
    <x v="5"/>
    <s v="Hajó felelősség biztosítás 2025.08.01.-2026.07.31."/>
    <s v=" "/>
    <n v="0"/>
    <n v="2133"/>
    <n v="7068944"/>
    <n v="0"/>
    <s v="Generali Biztosító Zrt"/>
  </r>
  <r>
    <s v="3923"/>
    <s v="szept."/>
    <d v="2025-09-01T00:00:00"/>
    <s v="5332"/>
    <s v="K"/>
    <s v="KE/0901"/>
    <s v="BS/46/2025"/>
    <x v="3"/>
    <x v="2"/>
    <s v="KGFB 2025.01.27.-2026.01.26."/>
    <s v=" "/>
    <n v="0"/>
    <n v="597"/>
    <n v="7297555"/>
    <n v="0"/>
    <s v="Groupama Biztosító Zrt."/>
  </r>
  <r>
    <s v="3923"/>
    <s v="szept."/>
    <d v="2025-09-01T00:00:00"/>
    <s v="5332"/>
    <s v="K"/>
    <s v="KE/0901"/>
    <s v="BS/3/2025"/>
    <x v="2"/>
    <x v="1"/>
    <s v="KGFB 2025.04.01.-2026.01.07."/>
    <s v=" "/>
    <n v="0"/>
    <n v="9575"/>
    <n v="7346704"/>
    <n v="0"/>
    <s v="Alfa Vienna Insurance Group Biztosító Zrt."/>
  </r>
  <r>
    <s v="3923"/>
    <s v="szept."/>
    <d v="2025-09-01T00:00:00"/>
    <s v="5332"/>
    <s v="K"/>
    <s v="KE/0901"/>
    <s v="BS/310/2025"/>
    <x v="6"/>
    <x v="5"/>
    <s v="KGFB 2025.05.06.-2026.05.05."/>
    <s v=" "/>
    <n v="0"/>
    <n v="1054"/>
    <n v="7296501"/>
    <n v="0"/>
    <s v="Generali Biztosító Zrt"/>
  </r>
  <r>
    <s v="3923"/>
    <s v="szept."/>
    <d v="2025-09-01T00:00:00"/>
    <s v="5339"/>
    <s v="K"/>
    <s v="KE/0901"/>
    <s v="BS/646/2025"/>
    <x v="11"/>
    <x v="3"/>
    <s v="Kiegészíti az egyszeri díj 2025.05.30.-2026.02.22"/>
    <s v=" "/>
    <n v="0"/>
    <n v="4600"/>
    <n v="7062019"/>
    <n v="0"/>
    <s v="Allianz Hungária ZRT."/>
  </r>
  <r>
    <s v="3923"/>
    <s v="szept."/>
    <d v="2025-09-01T00:00:00"/>
    <s v="5339"/>
    <s v="K"/>
    <s v="KE/0901"/>
    <s v="BS/644/2025"/>
    <x v="13"/>
    <x v="3"/>
    <s v="Kiegészíti az egyszeri díj 2025.06.22.-2026.02.22"/>
    <s v=" "/>
    <n v="0"/>
    <n v="3535"/>
    <n v="7065409"/>
    <n v="0"/>
    <s v="Allianz Hungária ZRT."/>
  </r>
  <r>
    <s v="3923"/>
    <s v="szept."/>
    <d v="2025-09-01T00:00:00"/>
    <s v="5339"/>
    <s v="K"/>
    <s v="KE/0901"/>
    <s v="BS/645/2025"/>
    <x v="12"/>
    <x v="3"/>
    <s v="Kiegészíti az egyszeri díjat"/>
    <s v=" "/>
    <n v="1210"/>
    <n v="0"/>
    <n v="7066619"/>
    <n v="0"/>
    <s v="Allianz Hungária ZRT."/>
  </r>
  <r>
    <s v="3923"/>
    <s v="szept."/>
    <d v="2025-09-01T00:00:00"/>
    <s v="5331"/>
    <s v="K"/>
    <s v="KE/0901"/>
    <s v="BS/168/2025"/>
    <x v="4"/>
    <x v="3"/>
    <s v="Vízijármű biztosítás 2025.02.23.-2026.02.22"/>
    <s v=" "/>
    <n v="0"/>
    <n v="969338"/>
    <n v="7359524"/>
    <n v="0"/>
    <s v="Allianz Hungária ZRT."/>
  </r>
  <r>
    <s v="3923"/>
    <s v="szept."/>
    <d v="2025-09-13T00:00:00"/>
    <s v="5331"/>
    <s v="K"/>
    <s v="KE/0913"/>
    <s v="BS/813/2025"/>
    <x v="15"/>
    <x v="7"/>
    <s v="Vagyonbiztosítás 2025.10.01.-2026.09.30."/>
    <s v=" "/>
    <n v="407831"/>
    <n v="0"/>
    <n v="7469850"/>
    <n v="0"/>
    <s v="UNIQA Biztosító Zrt"/>
  </r>
  <r>
    <s v="3923"/>
    <s v="okt."/>
    <d v="2025-10-01T00:00:00"/>
    <s v="5236"/>
    <s v="K"/>
    <s v="KE/1001"/>
    <s v="BS/174/2025"/>
    <x v="5"/>
    <x v="4"/>
    <s v="5GB nethely"/>
    <s v=" "/>
    <n v="0"/>
    <n v="1185"/>
    <n v="7468665"/>
    <n v="0"/>
    <s v="Nethely Kft."/>
  </r>
  <r>
    <s v="3923"/>
    <s v="okt."/>
    <d v="2025-10-01T00:00:00"/>
    <s v="5335"/>
    <s v="K"/>
    <s v="KE/1001"/>
    <s v="BS/379/2025"/>
    <x v="7"/>
    <x v="3"/>
    <s v="Amatőr sportolók biztosítás 2025.05.01.-2026.05.01"/>
    <s v=" "/>
    <n v="0"/>
    <n v="207717"/>
    <n v="6193734"/>
    <n v="0"/>
    <s v="Allianz Hungária ZRT."/>
  </r>
  <r>
    <s v="3923"/>
    <s v="okt."/>
    <d v="2025-10-01T00:00:00"/>
    <s v="5335"/>
    <s v="K"/>
    <s v="KE/1001"/>
    <s v="BS/416/2025"/>
    <x v="9"/>
    <x v="6"/>
    <s v="Biztosítás személy"/>
    <s v=" "/>
    <n v="0"/>
    <n v="6562"/>
    <n v="6187172"/>
    <n v="0"/>
    <s v="EUB ZRT."/>
  </r>
  <r>
    <s v="3923"/>
    <s v="okt."/>
    <d v="2025-10-01T00:00:00"/>
    <s v="5335"/>
    <s v="K"/>
    <s v="KE/1001"/>
    <s v="BS/641/2025"/>
    <x v="10"/>
    <x v="6"/>
    <s v="Biztosítás személy"/>
    <s v=" "/>
    <n v="0"/>
    <n v="11145"/>
    <n v="6176027"/>
    <n v="0"/>
    <s v="EUB ZRT."/>
  </r>
  <r>
    <s v="3923"/>
    <s v="okt."/>
    <d v="2025-10-01T00:00:00"/>
    <s v="5332"/>
    <s v="K"/>
    <s v="KE/1001"/>
    <s v="BS/1138/2024"/>
    <x v="0"/>
    <x v="0"/>
    <s v="Casco biztosítás 2025.04.01.-2026.01.01."/>
    <s v=" "/>
    <n v="0"/>
    <n v="22759"/>
    <n v="6428915"/>
    <n v="0"/>
    <s v="Porsche Versicherungs AG Magyarországi Fióktelepe"/>
  </r>
  <r>
    <s v="3923"/>
    <s v="okt."/>
    <d v="2025-10-01T00:00:00"/>
    <s v="5332"/>
    <s v="K"/>
    <s v="KE/1001"/>
    <s v="BS/1139/2024"/>
    <x v="1"/>
    <x v="0"/>
    <s v="Casco biztosítás 2025.04.01.-2026.01.01."/>
    <s v=" "/>
    <n v="0"/>
    <n v="25793"/>
    <n v="6403122"/>
    <n v="0"/>
    <s v="Porsche Versicherungs AG Magyarországi Fióktelepe"/>
  </r>
  <r>
    <s v="3923"/>
    <s v="okt."/>
    <d v="2025-10-01T00:00:00"/>
    <s v="5236"/>
    <s v="K"/>
    <s v="KE/1001"/>
    <s v="BS/340/2025"/>
    <x v="8"/>
    <x v="4"/>
    <s v="Domain 2025.05.29.-2026.05.28."/>
    <s v=" "/>
    <n v="0"/>
    <n v="529"/>
    <n v="7468136"/>
    <n v="0"/>
    <s v="Nethely Kft."/>
  </r>
  <r>
    <s v="3923"/>
    <s v="okt."/>
    <d v="2025-10-01T00:00:00"/>
    <s v="5336"/>
    <s v="K"/>
    <s v="KE/1001"/>
    <s v="BS/704/2025"/>
    <x v="14"/>
    <x v="5"/>
    <s v="Hajó felelősség biztosítás 2025.08.01.-2026.07.31."/>
    <s v=" "/>
    <n v="0"/>
    <n v="2133"/>
    <n v="6173894"/>
    <n v="0"/>
    <s v="Generali Biztosító Zrt"/>
  </r>
  <r>
    <s v="3923"/>
    <s v="okt."/>
    <d v="2025-10-01T00:00:00"/>
    <s v="5332"/>
    <s v="K"/>
    <s v="KE/1001"/>
    <s v="BS/46/2025"/>
    <x v="3"/>
    <x v="2"/>
    <s v="KGFB 2025.01.27.-2026.01.26."/>
    <s v=" "/>
    <n v="0"/>
    <n v="617"/>
    <n v="6402505"/>
    <n v="0"/>
    <s v="Groupama Biztosító Zrt."/>
  </r>
  <r>
    <s v="3923"/>
    <s v="okt."/>
    <d v="2025-10-01T00:00:00"/>
    <s v="5332"/>
    <s v="K"/>
    <s v="KE/1001"/>
    <s v="BS/3/2025"/>
    <x v="2"/>
    <x v="1"/>
    <s v="KGFB 2025.04.01.-2026.01.07."/>
    <s v=" "/>
    <n v="0"/>
    <n v="9894"/>
    <n v="6451674"/>
    <n v="0"/>
    <s v="Alfa Vienna Insurance Group Biztosító Zrt."/>
  </r>
  <r>
    <s v="3923"/>
    <s v="okt."/>
    <d v="2025-10-01T00:00:00"/>
    <s v="5332"/>
    <s v="K"/>
    <s v="KE/1001"/>
    <s v="BS/310/2025"/>
    <x v="6"/>
    <x v="5"/>
    <s v="KGFB 2025.05.06.-2026.05.05."/>
    <s v=" "/>
    <n v="0"/>
    <n v="1054"/>
    <n v="6401451"/>
    <n v="0"/>
    <s v="Generali Biztosító Zrt"/>
  </r>
  <r>
    <s v="3923"/>
    <s v="okt."/>
    <d v="2025-10-01T00:00:00"/>
    <s v="5339"/>
    <s v="K"/>
    <s v="KE/1001"/>
    <s v="BS/646/2025"/>
    <x v="11"/>
    <x v="3"/>
    <s v="Kiegészíti az egyszeri díj 2025.05.30.-2026.02.22"/>
    <s v=" "/>
    <n v="0"/>
    <n v="4600"/>
    <n v="6166969"/>
    <n v="0"/>
    <s v="Allianz Hungária ZRT."/>
  </r>
  <r>
    <s v="3923"/>
    <s v="okt."/>
    <d v="2025-10-01T00:00:00"/>
    <s v="5339"/>
    <s v="K"/>
    <s v="KE/1001"/>
    <s v="BS/644/2025"/>
    <x v="13"/>
    <x v="3"/>
    <s v="Kiegészíti az egyszeri díj 2025.06.22.-2026.02.22"/>
    <s v=" "/>
    <n v="0"/>
    <n v="3535"/>
    <n v="6170359"/>
    <n v="0"/>
    <s v="Allianz Hungária ZRT."/>
  </r>
  <r>
    <s v="3923"/>
    <s v="okt."/>
    <d v="2025-10-01T00:00:00"/>
    <s v="5339"/>
    <s v="K"/>
    <s v="KE/1001"/>
    <s v="BS/645/2025"/>
    <x v="12"/>
    <x v="3"/>
    <s v="Kiegészíti az egyszeri díjat"/>
    <s v=" "/>
    <n v="1210"/>
    <n v="0"/>
    <n v="6171569"/>
    <n v="0"/>
    <s v="Allianz Hungária ZRT."/>
  </r>
  <r>
    <s v="3923"/>
    <s v="okt."/>
    <d v="2025-10-01T00:00:00"/>
    <s v="5331"/>
    <s v="K"/>
    <s v="KE/1001"/>
    <s v="BS/813/2025"/>
    <x v="15"/>
    <x v="7"/>
    <s v="Vagyonbiztosítás 2025.10.01.-2026.09.30."/>
    <s v=" "/>
    <n v="0"/>
    <n v="33985"/>
    <n v="7434151"/>
    <n v="0"/>
    <s v="UNIQA Biztosító Zrt"/>
  </r>
  <r>
    <s v="3923"/>
    <s v="okt."/>
    <d v="2025-10-01T00:00:00"/>
    <s v="5331"/>
    <s v="K"/>
    <s v="KE/1001"/>
    <s v="BS/168/2025"/>
    <x v="4"/>
    <x v="3"/>
    <s v="Vízijármű biztosítás 2025.02.23.-2026.02.22"/>
    <s v=" "/>
    <n v="0"/>
    <n v="969338"/>
    <n v="6464813"/>
    <n v="0"/>
    <s v="Allianz Hungária ZRT."/>
  </r>
  <r>
    <s v="3923"/>
    <s v="nov."/>
    <d v="2025-11-01T00:00:00"/>
    <s v="5236"/>
    <s v="K"/>
    <s v="KE/1101"/>
    <s v="BS/174/2025"/>
    <x v="5"/>
    <x v="4"/>
    <s v="5GB nethely"/>
    <s v=" "/>
    <n v="0"/>
    <n v="1185"/>
    <n v="6165784"/>
    <n v="0"/>
    <s v="Nethely Kft."/>
  </r>
  <r>
    <s v="3923"/>
    <s v="nov."/>
    <d v="2025-11-01T00:00:00"/>
    <s v="5335"/>
    <s v="K"/>
    <s v="KE/1101"/>
    <s v="BS/379/2025"/>
    <x v="7"/>
    <x v="3"/>
    <s v="Amatőr sportolók biztosítás 2025.05.01.-2026.05.01"/>
    <s v=" "/>
    <n v="0"/>
    <n v="207717"/>
    <n v="4891192"/>
    <n v="0"/>
    <s v="Allianz Hungária ZRT."/>
  </r>
  <r>
    <s v="3923"/>
    <s v="nov."/>
    <d v="2025-11-01T00:00:00"/>
    <s v="5335"/>
    <s v="K"/>
    <s v="KE/1101"/>
    <s v="BS/416/2025"/>
    <x v="9"/>
    <x v="6"/>
    <s v="Biztosítás személy"/>
    <s v=" "/>
    <n v="0"/>
    <n v="6562"/>
    <n v="4884630"/>
    <n v="0"/>
    <s v="EUB ZRT."/>
  </r>
  <r>
    <s v="3923"/>
    <s v="nov."/>
    <d v="2025-11-01T00:00:00"/>
    <s v="5335"/>
    <s v="K"/>
    <s v="KE/1101"/>
    <s v="BS/641/2025"/>
    <x v="10"/>
    <x v="6"/>
    <s v="Biztosítás személy"/>
    <s v=" "/>
    <n v="0"/>
    <n v="11146"/>
    <n v="4873484"/>
    <n v="0"/>
    <s v="EUB ZRT."/>
  </r>
  <r>
    <s v="3923"/>
    <s v="nov."/>
    <d v="2025-11-01T00:00:00"/>
    <s v="5332"/>
    <s v="K"/>
    <s v="KE/1101"/>
    <s v="BS/1138/2024"/>
    <x v="0"/>
    <x v="0"/>
    <s v="Casco biztosítás 2025.04.01.-2026.01.01."/>
    <s v=" "/>
    <n v="0"/>
    <n v="22759"/>
    <n v="5126352"/>
    <n v="0"/>
    <s v="Porsche Versicherungs AG Magyarországi Fióktelepe"/>
  </r>
  <r>
    <s v="3923"/>
    <s v="nov."/>
    <d v="2025-11-01T00:00:00"/>
    <s v="5332"/>
    <s v="K"/>
    <s v="KE/1101"/>
    <s v="BS/1139/2024"/>
    <x v="1"/>
    <x v="0"/>
    <s v="Casco biztosítás 2025.04.01.-2026.01.01."/>
    <s v=" "/>
    <n v="0"/>
    <n v="25793"/>
    <n v="5100559"/>
    <n v="0"/>
    <s v="Porsche Versicherungs AG Magyarországi Fióktelepe"/>
  </r>
  <r>
    <s v="3923"/>
    <s v="nov."/>
    <d v="2025-11-01T00:00:00"/>
    <s v="5236"/>
    <s v="K"/>
    <s v="KE/1101"/>
    <s v="BS/340/2025"/>
    <x v="8"/>
    <x v="4"/>
    <s v="Domain 2025.05.29.-2026.05.28."/>
    <s v=" "/>
    <n v="0"/>
    <n v="529"/>
    <n v="6165255"/>
    <n v="0"/>
    <s v="Nethely Kft."/>
  </r>
  <r>
    <s v="3923"/>
    <s v="nov."/>
    <d v="2025-11-01T00:00:00"/>
    <s v="5336"/>
    <s v="K"/>
    <s v="KE/1101"/>
    <s v="BS/704/2025"/>
    <x v="14"/>
    <x v="5"/>
    <s v="Hajó felelősség biztosítás 2025.08.01.-2026.07.31."/>
    <s v=" "/>
    <n v="0"/>
    <n v="2133"/>
    <n v="4871351"/>
    <n v="0"/>
    <s v="Generali Biztosító Zrt"/>
  </r>
  <r>
    <s v="3923"/>
    <s v="nov."/>
    <d v="2025-11-01T00:00:00"/>
    <s v="5332"/>
    <s v="K"/>
    <s v="KE/1101"/>
    <s v="BS/46/2025"/>
    <x v="3"/>
    <x v="2"/>
    <s v="KGFB 2025.01.27.-2026.01.26."/>
    <s v=" "/>
    <n v="0"/>
    <n v="596"/>
    <n v="5099963"/>
    <n v="0"/>
    <s v="Groupama Biztosító Zrt."/>
  </r>
  <r>
    <s v="3923"/>
    <s v="nov."/>
    <d v="2025-11-01T00:00:00"/>
    <s v="5332"/>
    <s v="K"/>
    <s v="KE/1101"/>
    <s v="BS/3/2025"/>
    <x v="2"/>
    <x v="1"/>
    <s v="KGFB 2025.04.01.-2026.01.07."/>
    <s v=" "/>
    <n v="0"/>
    <n v="9575"/>
    <n v="5149111"/>
    <n v="0"/>
    <s v="Alfa Vienna Insurance Group Biztosító Zrt."/>
  </r>
  <r>
    <s v="3923"/>
    <s v="nov."/>
    <d v="2025-11-01T00:00:00"/>
    <s v="5332"/>
    <s v="K"/>
    <s v="KE/1101"/>
    <s v="BS/310/2025"/>
    <x v="6"/>
    <x v="5"/>
    <s v="KGFB 2025.05.06.-2026.05.05."/>
    <s v=" "/>
    <n v="0"/>
    <n v="1054"/>
    <n v="5098909"/>
    <n v="0"/>
    <s v="Generali Biztosító Zrt"/>
  </r>
  <r>
    <s v="3923"/>
    <s v="nov."/>
    <d v="2025-11-01T00:00:00"/>
    <s v="5339"/>
    <s v="K"/>
    <s v="KE/1101"/>
    <s v="BS/646/2025"/>
    <x v="11"/>
    <x v="3"/>
    <s v="Kiegészíti az egyszeri díj 2025.05.30.-2026.02.22"/>
    <s v=" "/>
    <n v="0"/>
    <n v="4600"/>
    <n v="4864426"/>
    <n v="0"/>
    <s v="Allianz Hungária ZRT."/>
  </r>
  <r>
    <s v="3923"/>
    <s v="nov."/>
    <d v="2025-11-01T00:00:00"/>
    <s v="5339"/>
    <s v="K"/>
    <s v="KE/1101"/>
    <s v="BS/644/2025"/>
    <x v="13"/>
    <x v="3"/>
    <s v="Kiegészíti az egyszeri díj 2025.06.22.-2026.02.22"/>
    <s v=" "/>
    <n v="0"/>
    <n v="3535"/>
    <n v="4867816"/>
    <n v="0"/>
    <s v="Allianz Hungária ZRT."/>
  </r>
  <r>
    <s v="3923"/>
    <s v="nov."/>
    <d v="2025-11-01T00:00:00"/>
    <s v="5339"/>
    <s v="K"/>
    <s v="KE/1101"/>
    <s v="BS/645/2025"/>
    <x v="12"/>
    <x v="3"/>
    <s v="Kiegészíti az egyszeri díjat"/>
    <s v=" "/>
    <n v="1210"/>
    <n v="0"/>
    <n v="4869026"/>
    <n v="0"/>
    <s v="Allianz Hungária ZRT."/>
  </r>
  <r>
    <s v="3923"/>
    <s v="nov."/>
    <d v="2025-11-01T00:00:00"/>
    <s v="5331"/>
    <s v="K"/>
    <s v="KE/1101"/>
    <s v="BS/813/2025"/>
    <x v="15"/>
    <x v="7"/>
    <s v="Vagyonbiztosítás 2025.10.01.-2026.09.30."/>
    <s v=" "/>
    <n v="0"/>
    <n v="33986"/>
    <n v="6131269"/>
    <n v="0"/>
    <s v="UNIQA Biztosító Zrt"/>
  </r>
  <r>
    <s v="3923"/>
    <s v="nov."/>
    <d v="2025-11-01T00:00:00"/>
    <s v="5331"/>
    <s v="K"/>
    <s v="KE/1101"/>
    <s v="BS/168/2025"/>
    <x v="4"/>
    <x v="3"/>
    <s v="Vízijármű biztosítás 2025.02.23.-2026.02.22"/>
    <s v=" "/>
    <n v="0"/>
    <n v="969338"/>
    <n v="5161931"/>
    <n v="0"/>
    <s v="Allianz Hungária ZRT."/>
  </r>
  <r>
    <s v="3923"/>
    <s v="dec."/>
    <d v="2025-12-01T00:00:00"/>
    <s v="5236"/>
    <s v="K"/>
    <s v="KE/1201"/>
    <s v="BS/174/2025"/>
    <x v="5"/>
    <x v="4"/>
    <s v="5GB nethely"/>
    <s v=" "/>
    <n v="0"/>
    <n v="1186"/>
    <n v="4863240"/>
    <n v="0"/>
    <s v="Nethely Kft."/>
  </r>
  <r>
    <s v="3923"/>
    <s v="dec."/>
    <d v="2025-12-01T00:00:00"/>
    <s v="5335"/>
    <s v="K"/>
    <s v="KE/1201"/>
    <s v="BS/379/2025"/>
    <x v="7"/>
    <x v="3"/>
    <s v="Amatőr sportolók biztosítás 2025.05.01.-2026.05.01"/>
    <s v=" "/>
    <n v="0"/>
    <n v="207717"/>
    <n v="3588308"/>
    <n v="0"/>
    <s v="Allianz Hungária ZRT."/>
  </r>
  <r>
    <s v="3923"/>
    <s v="dec."/>
    <d v="2025-12-01T00:00:00"/>
    <s v="5335"/>
    <s v="K"/>
    <s v="KE/1201"/>
    <s v="BS/416/2025"/>
    <x v="9"/>
    <x v="6"/>
    <s v="Biztosítás személy"/>
    <s v=" "/>
    <n v="0"/>
    <n v="6562"/>
    <n v="3581746"/>
    <n v="0"/>
    <s v="EUB ZRT."/>
  </r>
  <r>
    <s v="3923"/>
    <s v="dec."/>
    <d v="2025-12-01T00:00:00"/>
    <s v="5335"/>
    <s v="K"/>
    <s v="KE/1201"/>
    <s v="BS/641/2025"/>
    <x v="10"/>
    <x v="6"/>
    <s v="Biztosítás személy"/>
    <s v=" "/>
    <n v="0"/>
    <n v="11146"/>
    <n v="3570600"/>
    <n v="0"/>
    <s v="EUB ZRT."/>
  </r>
  <r>
    <s v="3923"/>
    <s v="dec."/>
    <d v="2025-12-01T00:00:00"/>
    <s v="5332"/>
    <s v="K"/>
    <s v="KE/1201"/>
    <s v="BS/1138/2024"/>
    <x v="0"/>
    <x v="0"/>
    <s v="Casco biztosítás 2025.04.01.-2026.01.01."/>
    <s v=" "/>
    <n v="0"/>
    <n v="22760"/>
    <n v="3823488"/>
    <n v="0"/>
    <s v="Porsche Versicherungs AG Magyarországi Fióktelepe"/>
  </r>
  <r>
    <s v="3923"/>
    <s v="dec."/>
    <d v="2025-12-01T00:00:00"/>
    <s v="5332"/>
    <s v="K"/>
    <s v="KE/1201"/>
    <s v="BS/1139/2024"/>
    <x v="1"/>
    <x v="0"/>
    <s v="Casco biztosítás 2025.04.01.-2026.01.01."/>
    <s v=" "/>
    <n v="0"/>
    <n v="25793"/>
    <n v="3797695"/>
    <n v="0"/>
    <s v="Porsche Versicherungs AG Magyarországi Fióktelepe"/>
  </r>
  <r>
    <s v="3923"/>
    <s v="dec."/>
    <d v="2025-12-01T00:00:00"/>
    <s v="5236"/>
    <s v="K"/>
    <s v="KE/1201"/>
    <s v="BS/340/2025"/>
    <x v="8"/>
    <x v="4"/>
    <s v="Domain 2025.05.29.-2026.05.28."/>
    <s v=" "/>
    <n v="0"/>
    <n v="529"/>
    <n v="4862711"/>
    <n v="0"/>
    <s v="Nethely Kft."/>
  </r>
  <r>
    <s v="3923"/>
    <s v="dec."/>
    <d v="2025-12-01T00:00:00"/>
    <s v="5336"/>
    <s v="K"/>
    <s v="KE/1201"/>
    <s v="BS/704/2025"/>
    <x v="14"/>
    <x v="5"/>
    <s v="Hajó felelősség biztosítás 2025.08.01.-2026.07.31."/>
    <s v=" "/>
    <n v="0"/>
    <n v="2133"/>
    <n v="3568467"/>
    <n v="0"/>
    <s v="Generali Biztosító Zrt"/>
  </r>
  <r>
    <s v="3923"/>
    <s v="dec."/>
    <d v="2025-12-01T00:00:00"/>
    <s v="5332"/>
    <s v="K"/>
    <s v="KE/1201"/>
    <s v="BS/46/2025"/>
    <x v="3"/>
    <x v="2"/>
    <s v="KGFB 2025.01.27.-2026.01.26."/>
    <s v=" "/>
    <n v="0"/>
    <n v="616"/>
    <n v="3797079"/>
    <n v="0"/>
    <s v="Groupama Biztosító Zrt."/>
  </r>
  <r>
    <s v="3923"/>
    <s v="dec."/>
    <d v="2025-12-01T00:00:00"/>
    <s v="5332"/>
    <s v="K"/>
    <s v="KE/1201"/>
    <s v="BS/3/2025"/>
    <x v="2"/>
    <x v="1"/>
    <s v="KGFB 2025.04.01.-2026.01.07."/>
    <s v=" "/>
    <n v="0"/>
    <n v="9894"/>
    <n v="3846248"/>
    <n v="0"/>
    <s v="Alfa Vienna Insurance Group Biztosító Zrt."/>
  </r>
  <r>
    <s v="3923"/>
    <s v="dec."/>
    <d v="2025-12-01T00:00:00"/>
    <s v="5332"/>
    <s v="K"/>
    <s v="KE/1201"/>
    <s v="BS/310/2025"/>
    <x v="6"/>
    <x v="5"/>
    <s v="KGFB 2025.05.06.-2026.05.05."/>
    <s v=" "/>
    <n v="0"/>
    <n v="1054"/>
    <n v="3796025"/>
    <n v="0"/>
    <s v="Generali Biztosító Zrt"/>
  </r>
  <r>
    <s v="3923"/>
    <s v="dec."/>
    <d v="2025-12-01T00:00:00"/>
    <s v="5339"/>
    <s v="K"/>
    <s v="KE/1201"/>
    <s v="BS/646/2025"/>
    <x v="11"/>
    <x v="3"/>
    <s v="Kiegészíti az egyszeri díj 2025.05.30.-2026.02.22"/>
    <s v=" "/>
    <n v="0"/>
    <n v="4600"/>
    <n v="3561542"/>
    <n v="0"/>
    <s v="Allianz Hungária ZRT."/>
  </r>
  <r>
    <s v="3923"/>
    <s v="dec."/>
    <d v="2025-12-01T00:00:00"/>
    <s v="5339"/>
    <s v="K"/>
    <s v="KE/1201"/>
    <s v="BS/644/2025"/>
    <x v="13"/>
    <x v="3"/>
    <s v="Kiegészíti az egyszeri díj 2025.06.22.-2026.02.22"/>
    <s v=" "/>
    <n v="0"/>
    <n v="3535"/>
    <n v="3564932"/>
    <n v="0"/>
    <s v="Allianz Hungária ZRT."/>
  </r>
  <r>
    <s v="3923"/>
    <s v="dec."/>
    <d v="2025-12-01T00:00:00"/>
    <s v="5339"/>
    <s v="K"/>
    <s v="KE/1201"/>
    <s v="BS/645/2025"/>
    <x v="12"/>
    <x v="3"/>
    <s v="Kiegészíti az egyszeri díjat"/>
    <s v=" "/>
    <n v="1210"/>
    <n v="0"/>
    <n v="3566142"/>
    <n v="0"/>
    <s v="Allianz Hungária ZRT."/>
  </r>
  <r>
    <s v="3923"/>
    <s v="dec."/>
    <d v="2025-12-01T00:00:00"/>
    <s v="5331"/>
    <s v="K"/>
    <s v="KE/1201"/>
    <s v="BS/813/2025"/>
    <x v="15"/>
    <x v="7"/>
    <s v="Vagyonbiztosítás 2025.10.01.-2026.09.30."/>
    <s v=" "/>
    <n v="0"/>
    <n v="33986"/>
    <n v="4828725"/>
    <n v="0"/>
    <s v="UNIQA Biztosító Zrt"/>
  </r>
  <r>
    <s v="3923"/>
    <s v="dec."/>
    <d v="2025-12-01T00:00:00"/>
    <s v="5331"/>
    <s v="K"/>
    <s v="KE/1201"/>
    <s v="BS/168/2025"/>
    <x v="4"/>
    <x v="3"/>
    <s v="Vízijármű biztosítás 2025.02.23.-2026.02.22"/>
    <s v=" "/>
    <n v="0"/>
    <n v="969338"/>
    <n v="3859387"/>
    <n v="0"/>
    <s v="Allianz Hungária ZRT."/>
  </r>
  <r>
    <s v="3923"/>
    <s v="dec."/>
    <d v="2025-12-03T00:00:00"/>
    <s v="5339"/>
    <s v="K"/>
    <s v="KE/1203"/>
    <s v="BS/1016/2025"/>
    <x v="16"/>
    <x v="3"/>
    <s v="Vizijármű Kiegészítő 2025.11.21.-2026.06.22."/>
    <s v=" "/>
    <n v="21006"/>
    <n v="0"/>
    <n v="3582548"/>
    <n v="0"/>
    <s v="Allianz Hungária ZRT."/>
  </r>
  <r>
    <s v="3923"/>
    <s v="dec."/>
    <d v="2025-12-08T00:00:00"/>
    <s v="5223"/>
    <s v="K"/>
    <s v="KE/1208"/>
    <s v="BS/1020/2025"/>
    <x v="17"/>
    <x v="8"/>
    <s v="MSH - Iroda bérleti díj 2026.01."/>
    <s v=" "/>
    <n v="313827"/>
    <n v="0"/>
    <n v="3896375"/>
    <n v="0"/>
    <s v="Nemzeti Sportügynökség Nonprofit Zrt."/>
  </r>
  <r>
    <s v="3923"/>
    <s v="dec."/>
    <d v="2025-12-09T00:00:00"/>
    <s v="5332"/>
    <s v="K"/>
    <s v="KE/1209"/>
    <s v="BS/1054/2025"/>
    <x v="18"/>
    <x v="0"/>
    <s v="Casco RXY831 2026.01.01.-2027.01.01."/>
    <s v=" "/>
    <n v="352836"/>
    <n v="0"/>
    <n v="4557947"/>
    <n v="0"/>
    <s v="Porsche Versicherungs AG Magyarországi Fióktelepe"/>
  </r>
  <r>
    <s v="3923"/>
    <s v="dec."/>
    <d v="2025-12-09T00:00:00"/>
    <s v="5332"/>
    <s v="K"/>
    <s v="KE/1209"/>
    <s v="BS/1053/2025"/>
    <x v="19"/>
    <x v="0"/>
    <s v="Casco RXY927 2026.01.01.-2027.01.01."/>
    <s v=" "/>
    <n v="308736"/>
    <n v="0"/>
    <n v="4205111"/>
    <n v="0"/>
    <s v="Porsche Versicherungs AG Magyarországi Fióktelepe"/>
  </r>
  <r>
    <s v="3923"/>
    <s v="dec."/>
    <d v="2025-12-28T00:00:00"/>
    <s v="5236"/>
    <s v="K"/>
    <s v="KE/1228"/>
    <s v="KS/55/2025"/>
    <x v="20"/>
    <x v="9"/>
    <s v="Zoom Workplace Pro 2025.12.28.-2026.01.27."/>
    <s v=" "/>
    <n v="6236"/>
    <n v="0"/>
    <n v="4564183"/>
    <n v="0"/>
    <s v="Zoom Video Communications Inc."/>
  </r>
  <r>
    <s v="3923"/>
    <s v="dec."/>
    <d v="2025-12-30T00:00:00"/>
    <s v="5332"/>
    <s v="K"/>
    <s v="KE/1230"/>
    <s v="BS/1040/2025"/>
    <x v="21"/>
    <x v="1"/>
    <s v="KGFB 2025.12.30.-2026.12.29."/>
    <s v=" "/>
    <n v="31578"/>
    <n v="0"/>
    <n v="4595761"/>
    <n v="0"/>
    <s v="Alfa Vienna Insurance Group Biztosító Zrt.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  <s v="jan."/>
    <x v="0"/>
    <s v="8141"/>
    <s v="K"/>
    <s v="KE/1231"/>
    <s v="BS/2/2024"/>
    <x v="0"/>
    <x v="0"/>
    <s v="SPORT 2023 évkönyv"/>
    <s v=" "/>
    <n v="0"/>
    <n v="98065"/>
    <n v="98065"/>
    <s v=" "/>
  </r>
  <r>
    <x v="0"/>
    <s v="dec."/>
    <x v="1"/>
    <s v="5229"/>
    <s v="K"/>
    <s v="KE/1231"/>
    <s v="BS/7/2025"/>
    <x v="1"/>
    <x v="1"/>
    <s v="Másológép/nyomtató bérleti díj 2024.12.hó"/>
    <s v=" "/>
    <n v="0"/>
    <n v="12700"/>
    <n v="110765"/>
    <n v="1369840"/>
  </r>
  <r>
    <x v="0"/>
    <s v="dec."/>
    <x v="1"/>
    <s v="5241"/>
    <s v="K"/>
    <s v="KE/1231"/>
    <s v="BS/6/2025"/>
    <x v="2"/>
    <x v="2"/>
    <s v="PR szolgáltatás 2024.12. hó"/>
    <s v=" "/>
    <n v="0"/>
    <n v="635000"/>
    <n v="745765"/>
    <n v="2053879"/>
  </r>
  <r>
    <x v="0"/>
    <s v="jan."/>
    <x v="2"/>
    <s v="5237"/>
    <s v="K"/>
    <s v="KE/0131"/>
    <s v="BS/732/2025"/>
    <x v="3"/>
    <x v="3"/>
    <s v="RHD díj 2024.07.02.-2025.07.07."/>
    <s v=" "/>
    <n v="0"/>
    <n v="7"/>
    <n v="745772"/>
    <n v="1993031"/>
  </r>
  <r>
    <x v="0"/>
    <s v="jan."/>
    <x v="2"/>
    <s v="5334"/>
    <s v="K"/>
    <s v="KE/0131"/>
    <s v="BS/48/2026"/>
    <x v="4"/>
    <x v="4"/>
    <s v="Szállítmány biztosítás 2025.év"/>
    <s v=" "/>
    <n v="0"/>
    <n v="119163"/>
    <n v="864935"/>
    <n v="2115182"/>
  </r>
  <r>
    <x v="0"/>
    <s v="febr."/>
    <x v="3"/>
    <s v="5237"/>
    <s v="K"/>
    <s v="KE/0228"/>
    <s v="BS/732/2025"/>
    <x v="3"/>
    <x v="3"/>
    <s v="RHD díj 2024.07.02.-2025.07.07."/>
    <s v=" "/>
    <n v="0"/>
    <n v="7"/>
    <n v="864942"/>
    <n v="2096798"/>
  </r>
  <r>
    <x v="0"/>
    <s v="febr."/>
    <x v="3"/>
    <s v="5334"/>
    <s v="K"/>
    <s v="KE/0228"/>
    <s v="BS/48/2026"/>
    <x v="4"/>
    <x v="4"/>
    <s v="Szállítmány biztosítás 2025.év"/>
    <s v=" "/>
    <n v="0"/>
    <n v="119163"/>
    <n v="984105"/>
    <n v="2216100"/>
  </r>
  <r>
    <x v="0"/>
    <s v="márc."/>
    <x v="4"/>
    <s v="5237"/>
    <s v="K"/>
    <s v="KE/0331"/>
    <s v="BS/732/2025"/>
    <x v="3"/>
    <x v="3"/>
    <s v="RHD díj 2024.07.02.-2025.07.07."/>
    <s v=" "/>
    <n v="0"/>
    <n v="7"/>
    <n v="984112"/>
    <n v="985219"/>
  </r>
  <r>
    <x v="0"/>
    <s v="márc."/>
    <x v="4"/>
    <s v="5334"/>
    <s v="K"/>
    <s v="KE/0331"/>
    <s v="BS/48/2026"/>
    <x v="4"/>
    <x v="4"/>
    <s v="Szállítmány biztosítás 2025.év"/>
    <s v=" "/>
    <n v="0"/>
    <n v="119163"/>
    <n v="1103275"/>
    <n v="1104382"/>
  </r>
  <r>
    <x v="0"/>
    <s v="ápr."/>
    <x v="5"/>
    <s v="5237"/>
    <s v="K"/>
    <s v="KE/0430"/>
    <s v="BS/732/2025"/>
    <x v="3"/>
    <x v="3"/>
    <s v="RHD díj 2024.07.02.-2025.07.07."/>
    <s v=" "/>
    <n v="0"/>
    <n v="7"/>
    <n v="1103282"/>
    <n v="1103282"/>
  </r>
  <r>
    <x v="0"/>
    <s v="ápr."/>
    <x v="5"/>
    <s v="5334"/>
    <s v="K"/>
    <s v="KE/0430"/>
    <s v="BS/48/2026"/>
    <x v="4"/>
    <x v="4"/>
    <s v="Szállítmány biztosítás 2025.év"/>
    <s v=" "/>
    <n v="0"/>
    <n v="119163"/>
    <n v="1222445"/>
    <n v="1222445"/>
  </r>
  <r>
    <x v="0"/>
    <s v="máj."/>
    <x v="6"/>
    <s v="5237"/>
    <s v="K"/>
    <s v="KE/0531"/>
    <s v="BS/732/2025"/>
    <x v="3"/>
    <x v="3"/>
    <s v="RHD díj 2024.07.02.-2025.07.07."/>
    <s v=" "/>
    <n v="0"/>
    <n v="8"/>
    <n v="1222453"/>
    <n v="1222453"/>
  </r>
  <r>
    <x v="0"/>
    <s v="máj."/>
    <x v="6"/>
    <s v="5334"/>
    <s v="K"/>
    <s v="KE/0531"/>
    <s v="BS/48/2026"/>
    <x v="4"/>
    <x v="4"/>
    <s v="Szállítmány biztosítás 2025.év"/>
    <s v=" "/>
    <n v="0"/>
    <n v="119163"/>
    <n v="1341616"/>
    <n v="1341616"/>
  </r>
  <r>
    <x v="0"/>
    <s v="jún."/>
    <x v="7"/>
    <s v="5237"/>
    <s v="K"/>
    <s v="KE/0630"/>
    <s v="BS/732/2025"/>
    <x v="3"/>
    <x v="3"/>
    <s v="RHD díj 2024.07.02.-2025.07.07."/>
    <s v=" "/>
    <n v="0"/>
    <n v="8"/>
    <n v="1341624"/>
    <n v="1341624"/>
  </r>
  <r>
    <x v="0"/>
    <s v="jún."/>
    <x v="7"/>
    <s v="5334"/>
    <s v="K"/>
    <s v="KE/0630"/>
    <s v="BS/48/2026"/>
    <x v="4"/>
    <x v="4"/>
    <s v="Szállítmány biztosítás 2025.év"/>
    <s v=" "/>
    <n v="0"/>
    <n v="119164"/>
    <n v="1460788"/>
    <n v="1460788"/>
  </r>
  <r>
    <x v="0"/>
    <s v="júl."/>
    <x v="8"/>
    <s v="5334"/>
    <s v="K"/>
    <s v="KE/0731"/>
    <s v="BS/48/2026"/>
    <x v="4"/>
    <x v="4"/>
    <s v="Szállítmány biztosítás 2025.év"/>
    <s v=" "/>
    <n v="0"/>
    <n v="119164"/>
    <n v="1579952"/>
    <n v="1579952"/>
  </r>
  <r>
    <x v="0"/>
    <s v="aug."/>
    <x v="9"/>
    <s v="5237"/>
    <s v="K"/>
    <s v="KE/0825"/>
    <s v="BS/732/2025"/>
    <x v="3"/>
    <x v="3"/>
    <s v="RHD díj 2024.07.02.-2025.07.07."/>
    <s v=" "/>
    <n v="44"/>
    <n v="0"/>
    <n v="1579908"/>
    <n v="1579908"/>
  </r>
  <r>
    <x v="0"/>
    <s v="aug."/>
    <x v="10"/>
    <s v="5334"/>
    <s v="K"/>
    <s v="KE/0831"/>
    <s v="BS/48/2026"/>
    <x v="4"/>
    <x v="4"/>
    <s v="Szállítmány biztosítás 2025.év"/>
    <s v=" "/>
    <n v="0"/>
    <n v="119164"/>
    <n v="1699072"/>
    <n v="1699072"/>
  </r>
  <r>
    <x v="0"/>
    <s v="szept."/>
    <x v="11"/>
    <s v="5334"/>
    <s v="K"/>
    <s v="KE/0930"/>
    <s v="BS/48/2026"/>
    <x v="4"/>
    <x v="4"/>
    <s v="Szállítmány biztosítás 2025.év"/>
    <s v=" "/>
    <n v="0"/>
    <n v="119164"/>
    <n v="1818236"/>
    <n v="1843236"/>
  </r>
  <r>
    <x v="0"/>
    <s v="szept."/>
    <x v="11"/>
    <s v="52991"/>
    <s v="K"/>
    <s v="KE/0930"/>
    <s v="BS/154/2026"/>
    <x v="5"/>
    <x v="5"/>
    <s v="Szolgáltatási díj 2025.09.-2025.12."/>
    <s v=" "/>
    <n v="0"/>
    <n v="25000"/>
    <n v="1843236"/>
    <n v="1724072"/>
  </r>
  <r>
    <x v="0"/>
    <s v="okt."/>
    <x v="12"/>
    <s v="5334"/>
    <s v="K"/>
    <s v="KE/1031"/>
    <s v="BS/48/2026"/>
    <x v="4"/>
    <x v="4"/>
    <s v="Szállítmány biztosítás 2025.év"/>
    <s v=" "/>
    <n v="0"/>
    <n v="119164"/>
    <n v="1962400"/>
    <n v="1987400"/>
  </r>
  <r>
    <x v="0"/>
    <s v="okt."/>
    <x v="12"/>
    <s v="52991"/>
    <s v="K"/>
    <s v="KE/1031"/>
    <s v="BS/154/2026"/>
    <x v="5"/>
    <x v="5"/>
    <s v="Szolgáltatási díj 2025.09.-2025.12."/>
    <s v=" "/>
    <n v="0"/>
    <n v="25000"/>
    <n v="1987400"/>
    <n v="1868236"/>
  </r>
  <r>
    <x v="0"/>
    <s v="nov."/>
    <x v="13"/>
    <s v="5238"/>
    <s v="K"/>
    <s v="KE/1130"/>
    <s v="BS/5/2026"/>
    <x v="6"/>
    <x v="6"/>
    <s v="Csatornadíj 2025.11.06.-2025.12.05."/>
    <s v=" "/>
    <n v="0"/>
    <n v="9660"/>
    <n v="1997060"/>
    <n v="2002368"/>
  </r>
  <r>
    <x v="0"/>
    <s v="nov."/>
    <x v="13"/>
    <s v="5238"/>
    <s v="K"/>
    <s v="KE/1130"/>
    <s v="BS/6/2026"/>
    <x v="7"/>
    <x v="6"/>
    <s v="Csatornadíj 2025.11.06.-2025.12.05."/>
    <s v=" "/>
    <n v="0"/>
    <n v="27113"/>
    <n v="2024173"/>
    <n v="2029481"/>
  </r>
  <r>
    <x v="0"/>
    <s v="nov."/>
    <x v="13"/>
    <s v="5291"/>
    <s v="K"/>
    <s v="KE/1130"/>
    <s v="BS/19/2026"/>
    <x v="8"/>
    <x v="7"/>
    <s v="MSH - Postaköltség 2025.11."/>
    <s v=" "/>
    <n v="0"/>
    <n v="5855"/>
    <n v="2030028"/>
    <n v="2073506"/>
  </r>
  <r>
    <x v="0"/>
    <s v="nov."/>
    <x v="13"/>
    <s v="5334"/>
    <s v="K"/>
    <s v="KE/1130"/>
    <s v="BS/48/2026"/>
    <x v="4"/>
    <x v="4"/>
    <s v="Szállítmány biztosítás 2025.év"/>
    <s v=" "/>
    <n v="0"/>
    <n v="119164"/>
    <n v="2149192"/>
    <n v="2217670"/>
  </r>
  <r>
    <x v="0"/>
    <s v="nov."/>
    <x v="13"/>
    <s v="52991"/>
    <s v="K"/>
    <s v="KE/1130"/>
    <s v="BS/154/2026"/>
    <x v="5"/>
    <x v="5"/>
    <s v="Szolgáltatási díj 2025.09.-2025.12."/>
    <s v=" "/>
    <n v="0"/>
    <n v="25000"/>
    <n v="2174192"/>
    <n v="2098506"/>
  </r>
  <r>
    <x v="0"/>
    <s v="nov."/>
    <x v="13"/>
    <s v="5238"/>
    <s v="K"/>
    <s v="KE/1130"/>
    <s v="BS/41/2026"/>
    <x v="9"/>
    <x v="8"/>
    <s v="Vízdíj 2025.12.06.-2026.01.05."/>
    <s v=" "/>
    <n v="0"/>
    <n v="20820"/>
    <n v="2195012"/>
    <n v="2050301"/>
  </r>
  <r>
    <x v="0"/>
    <s v="dec."/>
    <x v="14"/>
    <s v="5237"/>
    <s v="K"/>
    <s v="KE/1231"/>
    <s v="BS/23/2026"/>
    <x v="10"/>
    <x v="3"/>
    <s v="Áramdíj 2025.12."/>
    <s v=" "/>
    <n v="0"/>
    <n v="12991"/>
    <n v="2208003"/>
    <n v="2567191"/>
  </r>
  <r>
    <x v="0"/>
    <s v="dec."/>
    <x v="14"/>
    <s v="5237"/>
    <s v="K"/>
    <s v="KE/1231"/>
    <s v="BS/23/2026"/>
    <x v="10"/>
    <x v="3"/>
    <s v="Áramdíj 2025.12."/>
    <s v=" "/>
    <n v="0"/>
    <n v="317"/>
    <n v="2208320"/>
    <n v="2567508"/>
  </r>
  <r>
    <x v="0"/>
    <s v="dec."/>
    <x v="14"/>
    <s v="527"/>
    <s v="K"/>
    <s v="KE/1231"/>
    <s v="BS/34/2026"/>
    <x v="11"/>
    <x v="9"/>
    <s v="Bérszámfejtési díj 2025.12"/>
    <s v=" "/>
    <n v="0"/>
    <n v="132588"/>
    <n v="2340908"/>
    <n v="2710214"/>
  </r>
  <r>
    <x v="0"/>
    <s v="dec."/>
    <x v="14"/>
    <s v="5238"/>
    <s v="K"/>
    <s v="KE/1231"/>
    <s v="BS/5/2026"/>
    <x v="6"/>
    <x v="6"/>
    <s v="Csatornadíj 2025.11.06.-2025.12.05."/>
    <s v=" "/>
    <n v="0"/>
    <n v="1932"/>
    <n v="2342840"/>
    <n v="2564744"/>
  </r>
  <r>
    <x v="0"/>
    <s v="dec."/>
    <x v="14"/>
    <s v="5238"/>
    <s v="K"/>
    <s v="KE/1231"/>
    <s v="BS/6/2026"/>
    <x v="7"/>
    <x v="6"/>
    <s v="Csatornadíj 2025.11.06.-2025.12.05."/>
    <s v=" "/>
    <n v="0"/>
    <n v="5422"/>
    <n v="2348262"/>
    <n v="2570166"/>
  </r>
  <r>
    <x v="0"/>
    <s v="dec."/>
    <x v="14"/>
    <s v="5238"/>
    <s v="K"/>
    <s v="KE/1231"/>
    <s v="BS/72/2026"/>
    <x v="12"/>
    <x v="6"/>
    <s v="Csatornadíj 2025.12.06.-2026.01.05."/>
    <s v=" "/>
    <n v="0"/>
    <n v="11592"/>
    <n v="2359854"/>
    <n v="2580162"/>
  </r>
  <r>
    <x v="0"/>
    <s v="dec."/>
    <x v="14"/>
    <s v="8157"/>
    <s v="K"/>
    <s v="KE/1231"/>
    <s v="BS/20/2026"/>
    <x v="13"/>
    <x v="7"/>
    <s v="Edzésdíj (Tanmedence) 2025.12."/>
    <s v=" "/>
    <n v="0"/>
    <n v="104414"/>
    <n v="2464268"/>
    <n v="3075291"/>
  </r>
  <r>
    <x v="0"/>
    <s v="dec."/>
    <x v="14"/>
    <s v="5291"/>
    <s v="K"/>
    <s v="KE/1231"/>
    <s v="BS/12/2026"/>
    <x v="14"/>
    <x v="10"/>
    <s v="Futárszolgálat 2025.12."/>
    <s v=" "/>
    <n v="0"/>
    <n v="44221"/>
    <n v="2508489"/>
    <n v="2783658"/>
  </r>
  <r>
    <x v="0"/>
    <s v="dec."/>
    <x v="14"/>
    <s v="5242"/>
    <s v="K"/>
    <s v="KE/1231"/>
    <s v="BS/4/2026"/>
    <x v="15"/>
    <x v="11"/>
    <s v="Hulladékgazdálkodási 2025.12."/>
    <s v=" "/>
    <n v="0"/>
    <n v="7460"/>
    <n v="2515949"/>
    <n v="2577626"/>
  </r>
  <r>
    <x v="0"/>
    <s v="dec."/>
    <x v="14"/>
    <s v="5295"/>
    <s v="K"/>
    <s v="KE/1231"/>
    <s v="BS/17/2026"/>
    <x v="16"/>
    <x v="12"/>
    <s v="Internet 2025.12.09.-2026.01.08."/>
    <s v=" "/>
    <n v="0"/>
    <n v="17691"/>
    <n v="2533640"/>
    <n v="2801349"/>
  </r>
  <r>
    <x v="0"/>
    <s v="dec."/>
    <x v="14"/>
    <s v="5291"/>
    <s v="K"/>
    <s v="KE/1231"/>
    <s v="BS/44/2026"/>
    <x v="17"/>
    <x v="7"/>
    <s v="MSH - Postaköltség 2025.12."/>
    <s v=" "/>
    <n v="0"/>
    <n v="29223"/>
    <n v="2562863"/>
    <n v="2739437"/>
  </r>
  <r>
    <x v="0"/>
    <s v="dec."/>
    <x v="14"/>
    <s v="52993"/>
    <s v="K"/>
    <s v="KE/1231"/>
    <s v="BS/17/2026"/>
    <x v="16"/>
    <x v="12"/>
    <s v="Parkolás 2025.12.09.-2026.01.08."/>
    <s v=" "/>
    <n v="0"/>
    <n v="5496"/>
    <n v="2568359"/>
    <n v="2851713"/>
  </r>
  <r>
    <x v="0"/>
    <s v="dec."/>
    <x v="14"/>
    <s v="5237"/>
    <s v="K"/>
    <s v="KE/1231"/>
    <s v="BS/22/2026"/>
    <x v="18"/>
    <x v="3"/>
    <s v="RHD díj 2025.12."/>
    <s v=" "/>
    <n v="0"/>
    <n v="51"/>
    <n v="2568410"/>
    <n v="2554200"/>
  </r>
  <r>
    <x v="0"/>
    <s v="dec."/>
    <x v="14"/>
    <s v="5229"/>
    <s v="K"/>
    <s v="KE/1231"/>
    <s v="BS/17/2026"/>
    <x v="16"/>
    <x v="12"/>
    <s v="Router bérleti díj 2025.12.09-2026.01.08."/>
    <s v=" "/>
    <n v="0"/>
    <n v="742"/>
    <n v="2569152"/>
    <n v="2538751"/>
  </r>
  <r>
    <x v="0"/>
    <s v="dec."/>
    <x v="14"/>
    <s v="5334"/>
    <s v="K"/>
    <s v="KE/1231"/>
    <s v="BS/48/2026"/>
    <x v="4"/>
    <x v="4"/>
    <s v="Szállítmány biztosítás 2025.év"/>
    <s v=" "/>
    <n v="0"/>
    <n v="119164"/>
    <n v="2688316"/>
    <n v="2970877"/>
  </r>
  <r>
    <x v="0"/>
    <s v="dec."/>
    <x v="14"/>
    <s v="5229"/>
    <s v="K"/>
    <s v="KE/1231"/>
    <s v="BS/27/2026"/>
    <x v="19"/>
    <x v="13"/>
    <s v="Szénsavas vízadagoló bérleti díja.2025.12.-2026.01"/>
    <s v=" "/>
    <n v="0"/>
    <n v="11303"/>
    <n v="2699619"/>
    <n v="2538009"/>
  </r>
  <r>
    <x v="0"/>
    <s v="dec."/>
    <x v="14"/>
    <s v="52991"/>
    <s v="K"/>
    <s v="KE/1231"/>
    <s v="BS/154/2026"/>
    <x v="5"/>
    <x v="5"/>
    <s v="Szolgáltatási díj 2025.09.-2025.12."/>
    <s v=" "/>
    <n v="0"/>
    <n v="25000"/>
    <n v="2724619"/>
    <n v="2846217"/>
  </r>
  <r>
    <x v="0"/>
    <s v="dec."/>
    <x v="14"/>
    <s v="5295"/>
    <s v="K"/>
    <s v="KE/1231"/>
    <s v="BS/17/2026"/>
    <x v="16"/>
    <x v="12"/>
    <s v="Telefon 2025.12.09.-2026.01.08."/>
    <s v=" "/>
    <n v="0"/>
    <n v="19868"/>
    <n v="2744487"/>
    <n v="2821217"/>
  </r>
  <r>
    <x v="0"/>
    <s v="dec."/>
    <x v="14"/>
    <s v="5235"/>
    <s v="K"/>
    <s v="KE/1231"/>
    <s v="BS/14/2026"/>
    <x v="20"/>
    <x v="1"/>
    <s v="Teljeskörű szervizdíj A/4 2025.12."/>
    <s v=" "/>
    <n v="0"/>
    <n v="15398"/>
    <n v="2759885"/>
    <n v="2554149"/>
  </r>
  <r>
    <x v="0"/>
    <s v="dec."/>
    <x v="14"/>
    <s v="5223"/>
    <s v="K"/>
    <s v="KE/1231"/>
    <s v="BS/28/2026"/>
    <x v="21"/>
    <x v="14"/>
    <s v="Területi bérleti díj 2025.12."/>
    <s v=" "/>
    <n v="0"/>
    <n v="309036"/>
    <n v="3068921"/>
    <n v="2526706"/>
  </r>
  <r>
    <x v="0"/>
    <s v="dec."/>
    <x v="14"/>
    <s v="8158"/>
    <s v="K"/>
    <s v="KE/1231"/>
    <s v="BS/28/2026"/>
    <x v="21"/>
    <x v="14"/>
    <s v="Tovább számlázott- terület bérleti díj 2025.12."/>
    <s v=" "/>
    <n v="0"/>
    <n v="304878"/>
    <n v="3373799"/>
    <n v="3380169"/>
  </r>
  <r>
    <x v="0"/>
    <s v="dec."/>
    <x v="14"/>
    <s v="5238"/>
    <s v="K"/>
    <s v="KE/1231"/>
    <s v="BS/40/2026"/>
    <x v="22"/>
    <x v="8"/>
    <s v="Vízdíj 2025.12.06.-2026.01.05."/>
    <s v=" "/>
    <n v="0"/>
    <n v="6370"/>
    <n v="3380169"/>
    <n v="25685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1D14AC-5D40-4D35-AF96-FEB639FDEB1D}" name="Kimutatás1" cacheId="28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I61:K100" firstHeaderRow="0" firstDataRow="1" firstDataCol="1"/>
  <pivotFields count="18">
    <pivotField showAll="0">
      <items count="2">
        <item x="0"/>
        <item t="default"/>
      </items>
    </pivotField>
    <pivotField showAll="0"/>
    <pivotField numFmtId="14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showAll="0"/>
    <pivotField showAll="0"/>
    <pivotField showAll="0"/>
    <pivotField axis="axisRow" showAll="0">
      <items count="24">
        <item x="16"/>
        <item x="9"/>
        <item x="22"/>
        <item x="2"/>
        <item x="4"/>
        <item x="6"/>
        <item x="7"/>
        <item x="12"/>
        <item x="3"/>
        <item x="10"/>
        <item x="18"/>
        <item x="11"/>
        <item x="1"/>
        <item x="20"/>
        <item x="14"/>
        <item x="19"/>
        <item x="21"/>
        <item x="15"/>
        <item x="0"/>
        <item x="8"/>
        <item x="17"/>
        <item x="13"/>
        <item x="5"/>
        <item t="default"/>
      </items>
    </pivotField>
    <pivotField axis="axisRow" showAll="0">
      <items count="16">
        <item x="9"/>
        <item x="14"/>
        <item x="2"/>
        <item x="1"/>
        <item x="3"/>
        <item x="5"/>
        <item x="6"/>
        <item x="8"/>
        <item x="4"/>
        <item x="10"/>
        <item x="13"/>
        <item x="0"/>
        <item x="11"/>
        <item x="7"/>
        <item x="12"/>
        <item t="default"/>
      </items>
    </pivotField>
    <pivotField showAll="0"/>
    <pivotField showAll="0"/>
    <pivotField dataField="1" numFmtId="4" showAll="0"/>
    <pivotField dataField="1" numFmtId="4" showAll="0"/>
    <pivotField numFmtId="4"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2">
    <field x="8"/>
    <field x="7"/>
  </rowFields>
  <rowItems count="39">
    <i>
      <x/>
    </i>
    <i r="1">
      <x v="11"/>
    </i>
    <i>
      <x v="1"/>
    </i>
    <i r="1">
      <x v="16"/>
    </i>
    <i>
      <x v="2"/>
    </i>
    <i r="1">
      <x v="3"/>
    </i>
    <i>
      <x v="3"/>
    </i>
    <i r="1">
      <x v="12"/>
    </i>
    <i r="1">
      <x v="13"/>
    </i>
    <i>
      <x v="4"/>
    </i>
    <i r="1">
      <x v="8"/>
    </i>
    <i r="1">
      <x v="9"/>
    </i>
    <i r="1">
      <x v="10"/>
    </i>
    <i>
      <x v="5"/>
    </i>
    <i r="1">
      <x v="22"/>
    </i>
    <i>
      <x v="6"/>
    </i>
    <i r="1">
      <x v="5"/>
    </i>
    <i r="1">
      <x v="6"/>
    </i>
    <i r="1">
      <x v="7"/>
    </i>
    <i>
      <x v="7"/>
    </i>
    <i r="1">
      <x v="1"/>
    </i>
    <i r="1">
      <x v="2"/>
    </i>
    <i>
      <x v="8"/>
    </i>
    <i r="1">
      <x v="4"/>
    </i>
    <i>
      <x v="9"/>
    </i>
    <i r="1">
      <x v="14"/>
    </i>
    <i>
      <x v="10"/>
    </i>
    <i r="1">
      <x v="15"/>
    </i>
    <i>
      <x v="11"/>
    </i>
    <i r="1">
      <x v="18"/>
    </i>
    <i>
      <x v="12"/>
    </i>
    <i r="1">
      <x v="17"/>
    </i>
    <i>
      <x v="13"/>
    </i>
    <i r="1">
      <x v="19"/>
    </i>
    <i r="1">
      <x v="20"/>
    </i>
    <i r="1">
      <x v="21"/>
    </i>
    <i>
      <x v="14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Összeg / Forgalom     tartozik" fld="11" baseField="0" baseItem="0" numFmtId="4"/>
    <dataField name="Összeg / Forgalom     követel" fld="1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37EA27-410F-48F7-A9E9-8657E15B6B1C}" name="Kimutatás1" cacheId="15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I152:K185" firstHeaderRow="0" firstDataRow="1" firstDataCol="1"/>
  <pivotFields count="16">
    <pivotField showAll="0"/>
    <pivotField showAll="0"/>
    <pivotField numFmtId="14" showAll="0"/>
    <pivotField showAll="0"/>
    <pivotField showAll="0"/>
    <pivotField showAll="0"/>
    <pivotField showAll="0"/>
    <pivotField axis="axisRow" showAll="0">
      <items count="23">
        <item x="1"/>
        <item x="0"/>
        <item x="18"/>
        <item x="19"/>
        <item x="6"/>
        <item x="14"/>
        <item x="7"/>
        <item x="15"/>
        <item x="4"/>
        <item x="11"/>
        <item x="12"/>
        <item x="13"/>
        <item x="16"/>
        <item x="9"/>
        <item x="10"/>
        <item x="21"/>
        <item x="2"/>
        <item x="20"/>
        <item x="3"/>
        <item x="5"/>
        <item x="8"/>
        <item x="17"/>
        <item t="default"/>
      </items>
    </pivotField>
    <pivotField axis="axisRow" showAll="0">
      <items count="11">
        <item x="1"/>
        <item x="3"/>
        <item x="6"/>
        <item x="5"/>
        <item x="2"/>
        <item x="8"/>
        <item x="4"/>
        <item x="0"/>
        <item x="7"/>
        <item x="9"/>
        <item t="default"/>
      </items>
    </pivotField>
    <pivotField showAll="0"/>
    <pivotField showAll="0"/>
    <pivotField dataField="1" numFmtId="4" showAll="0"/>
    <pivotField dataField="1" numFmtId="4" showAll="0"/>
    <pivotField numFmtId="4" showAll="0"/>
    <pivotField numFmtId="4" showAll="0"/>
    <pivotField showAll="0"/>
  </pivotFields>
  <rowFields count="2">
    <field x="8"/>
    <field x="7"/>
  </rowFields>
  <rowItems count="33">
    <i>
      <x/>
    </i>
    <i r="1">
      <x v="15"/>
    </i>
    <i r="1">
      <x v="16"/>
    </i>
    <i>
      <x v="1"/>
    </i>
    <i r="1">
      <x v="6"/>
    </i>
    <i r="1">
      <x v="8"/>
    </i>
    <i r="1">
      <x v="9"/>
    </i>
    <i r="1">
      <x v="10"/>
    </i>
    <i r="1">
      <x v="11"/>
    </i>
    <i r="1">
      <x v="12"/>
    </i>
    <i>
      <x v="2"/>
    </i>
    <i r="1">
      <x v="13"/>
    </i>
    <i r="1">
      <x v="14"/>
    </i>
    <i>
      <x v="3"/>
    </i>
    <i r="1">
      <x v="4"/>
    </i>
    <i r="1">
      <x v="5"/>
    </i>
    <i>
      <x v="4"/>
    </i>
    <i r="1">
      <x v="18"/>
    </i>
    <i>
      <x v="5"/>
    </i>
    <i r="1">
      <x v="21"/>
    </i>
    <i>
      <x v="6"/>
    </i>
    <i r="1">
      <x v="19"/>
    </i>
    <i r="1">
      <x v="20"/>
    </i>
    <i>
      <x v="7"/>
    </i>
    <i r="1">
      <x/>
    </i>
    <i r="1">
      <x v="1"/>
    </i>
    <i r="1">
      <x v="2"/>
    </i>
    <i r="1">
      <x v="3"/>
    </i>
    <i>
      <x v="8"/>
    </i>
    <i r="1">
      <x v="7"/>
    </i>
    <i>
      <x v="9"/>
    </i>
    <i r="1"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Összeg / Forgalom     tartozik" fld="11" baseField="0" baseItem="0" numFmtId="4"/>
    <dataField name="Összeg / Forgalom     követel" fld="12" baseField="0" baseItem="0" numFmtId="4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8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3A1BB2-7552-4F00-86D4-5301D66C036D}" name="Kimutatás3" cacheId="14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F553:G575" firstHeaderRow="1" firstDataRow="1" firstDataCol="1"/>
  <pivotFields count="17">
    <pivotField showAll="0"/>
    <pivotField showAll="0"/>
    <pivotField showAll="0"/>
    <pivotField showAll="0"/>
    <pivotField numFmtId="14" showAll="0">
      <items count="176">
        <item x="75"/>
        <item x="82"/>
        <item x="73"/>
        <item x="74"/>
        <item x="77"/>
        <item x="79"/>
        <item x="78"/>
        <item x="87"/>
        <item x="71"/>
        <item x="72"/>
        <item x="80"/>
        <item x="70"/>
        <item x="76"/>
        <item x="69"/>
        <item x="123"/>
        <item x="84"/>
        <item x="83"/>
        <item x="85"/>
        <item x="81"/>
        <item x="86"/>
        <item x="28"/>
        <item x="124"/>
        <item x="19"/>
        <item x="20"/>
        <item x="18"/>
        <item x="21"/>
        <item x="22"/>
        <item x="23"/>
        <item x="0"/>
        <item x="88"/>
        <item x="89"/>
        <item x="134"/>
        <item x="24"/>
        <item x="25"/>
        <item x="26"/>
        <item x="90"/>
        <item x="91"/>
        <item x="6"/>
        <item x="27"/>
        <item x="4"/>
        <item x="3"/>
        <item x="8"/>
        <item x="7"/>
        <item x="5"/>
        <item x="9"/>
        <item x="29"/>
        <item x="31"/>
        <item x="32"/>
        <item x="30"/>
        <item x="33"/>
        <item x="155"/>
        <item x="17"/>
        <item x="92"/>
        <item x="34"/>
        <item x="10"/>
        <item x="35"/>
        <item x="36"/>
        <item x="135"/>
        <item x="37"/>
        <item x="11"/>
        <item x="12"/>
        <item x="13"/>
        <item x="14"/>
        <item x="15"/>
        <item x="16"/>
        <item x="39"/>
        <item x="149"/>
        <item x="125"/>
        <item x="150"/>
        <item x="38"/>
        <item x="93"/>
        <item x="94"/>
        <item x="126"/>
        <item x="127"/>
        <item x="128"/>
        <item x="95"/>
        <item x="40"/>
        <item x="41"/>
        <item x="42"/>
        <item x="96"/>
        <item x="43"/>
        <item x="44"/>
        <item x="97"/>
        <item x="45"/>
        <item x="98"/>
        <item x="151"/>
        <item x="152"/>
        <item x="99"/>
        <item x="100"/>
        <item x="101"/>
        <item x="1"/>
        <item x="102"/>
        <item x="103"/>
        <item x="129"/>
        <item x="106"/>
        <item x="104"/>
        <item x="130"/>
        <item x="105"/>
        <item x="46"/>
        <item x="136"/>
        <item x="47"/>
        <item x="48"/>
        <item x="49"/>
        <item x="107"/>
        <item x="2"/>
        <item x="50"/>
        <item x="137"/>
        <item x="138"/>
        <item x="51"/>
        <item x="53"/>
        <item x="139"/>
        <item x="142"/>
        <item x="140"/>
        <item x="54"/>
        <item x="56"/>
        <item x="108"/>
        <item x="141"/>
        <item x="55"/>
        <item x="52"/>
        <item x="57"/>
        <item x="143"/>
        <item x="146"/>
        <item x="145"/>
        <item x="156"/>
        <item x="109"/>
        <item x="110"/>
        <item x="58"/>
        <item x="111"/>
        <item x="157"/>
        <item x="59"/>
        <item x="60"/>
        <item x="144"/>
        <item x="61"/>
        <item x="63"/>
        <item x="62"/>
        <item x="65"/>
        <item x="64"/>
        <item x="112"/>
        <item x="114"/>
        <item x="113"/>
        <item x="153"/>
        <item x="158"/>
        <item x="131"/>
        <item x="132"/>
        <item x="66"/>
        <item x="160"/>
        <item x="159"/>
        <item x="161"/>
        <item x="162"/>
        <item x="154"/>
        <item x="163"/>
        <item x="166"/>
        <item x="164"/>
        <item x="165"/>
        <item x="167"/>
        <item x="67"/>
        <item x="168"/>
        <item x="169"/>
        <item x="147"/>
        <item x="170"/>
        <item x="133"/>
        <item x="122"/>
        <item x="148"/>
        <item x="171"/>
        <item x="68"/>
        <item x="172"/>
        <item x="173"/>
        <item x="116"/>
        <item x="174"/>
        <item x="117"/>
        <item x="118"/>
        <item x="119"/>
        <item x="115"/>
        <item x="120"/>
        <item x="121"/>
        <item t="default"/>
      </items>
    </pivotField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4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t="default"/>
      </items>
    </pivotField>
  </pivotFields>
  <rowFields count="1">
    <field x="16"/>
  </rowFields>
  <rowItems count="22">
    <i>
      <x v="1"/>
    </i>
    <i>
      <x v="9"/>
    </i>
    <i>
      <x v="24"/>
    </i>
    <i>
      <x v="26"/>
    </i>
    <i>
      <x v="28"/>
    </i>
    <i>
      <x v="29"/>
    </i>
    <i>
      <x v="30"/>
    </i>
    <i>
      <x v="31"/>
    </i>
    <i>
      <x v="32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Items count="1">
    <i/>
  </colItems>
  <dataFields count="1">
    <dataField name="Összeg / Écs. növ." fld="1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EDB4-5ABB-4538-9071-7F2992FAFB81}">
  <sheetPr>
    <tabColor rgb="FF00B0F0"/>
  </sheetPr>
  <dimension ref="A2:E144"/>
  <sheetViews>
    <sheetView workbookViewId="0">
      <pane ySplit="8" topLeftCell="A141" activePane="bottomLeft" state="frozen"/>
      <selection pane="bottomLeft" activeCell="C126" activeCellId="1" sqref="C125 C126"/>
    </sheetView>
  </sheetViews>
  <sheetFormatPr defaultRowHeight="12.75" x14ac:dyDescent="0.2"/>
  <cols>
    <col min="2" max="2" width="72.28515625" bestFit="1" customWidth="1"/>
    <col min="3" max="5" width="11.7109375" bestFit="1" customWidth="1"/>
  </cols>
  <sheetData>
    <row r="2" spans="1:5" x14ac:dyDescent="0.2">
      <c r="A2" s="29" t="s">
        <v>2308</v>
      </c>
      <c r="B2" s="31"/>
    </row>
    <row r="3" spans="1:5" x14ac:dyDescent="0.2">
      <c r="A3" s="32" t="s">
        <v>1547</v>
      </c>
      <c r="B3" s="34"/>
    </row>
    <row r="4" spans="1:5" x14ac:dyDescent="0.2">
      <c r="A4" s="32" t="s">
        <v>225</v>
      </c>
      <c r="B4" s="34"/>
    </row>
    <row r="5" spans="1:5" x14ac:dyDescent="0.2">
      <c r="A5" s="32" t="s">
        <v>2309</v>
      </c>
      <c r="B5" s="34"/>
    </row>
    <row r="6" spans="1:5" x14ac:dyDescent="0.2">
      <c r="A6" s="35" t="s">
        <v>226</v>
      </c>
      <c r="B6" s="37"/>
    </row>
    <row r="8" spans="1:5" x14ac:dyDescent="0.2">
      <c r="A8" s="38" t="s">
        <v>2180</v>
      </c>
      <c r="B8" s="38" t="s">
        <v>2310</v>
      </c>
      <c r="C8" s="38" t="s">
        <v>1544</v>
      </c>
      <c r="D8" s="38" t="s">
        <v>2182</v>
      </c>
      <c r="E8" s="38" t="s">
        <v>2183</v>
      </c>
    </row>
    <row r="9" spans="1:5" x14ac:dyDescent="0.2">
      <c r="A9" s="20" t="s">
        <v>2186</v>
      </c>
      <c r="B9" s="22" t="s">
        <v>2311</v>
      </c>
      <c r="C9" s="22"/>
      <c r="D9" s="22"/>
      <c r="E9" s="22">
        <v>45370732.909999996</v>
      </c>
    </row>
    <row r="10" spans="1:5" x14ac:dyDescent="0.2">
      <c r="A10" s="60" t="s">
        <v>248</v>
      </c>
      <c r="B10" s="62" t="s">
        <v>2312</v>
      </c>
      <c r="C10" s="62">
        <v>0</v>
      </c>
      <c r="D10" s="62">
        <v>14253050</v>
      </c>
      <c r="E10" s="62"/>
    </row>
    <row r="11" spans="1:5" x14ac:dyDescent="0.2">
      <c r="A11" s="60" t="s">
        <v>248</v>
      </c>
      <c r="B11" s="62" t="s">
        <v>2313</v>
      </c>
      <c r="C11" s="62">
        <v>0</v>
      </c>
      <c r="D11" s="62">
        <v>1330000</v>
      </c>
      <c r="E11" s="62"/>
    </row>
    <row r="12" spans="1:5" x14ac:dyDescent="0.2">
      <c r="A12" s="60" t="s">
        <v>248</v>
      </c>
      <c r="B12" s="62" t="s">
        <v>2314</v>
      </c>
      <c r="C12" s="62">
        <v>0</v>
      </c>
      <c r="D12" s="62">
        <v>1100000</v>
      </c>
      <c r="E12" s="62"/>
    </row>
    <row r="13" spans="1:5" x14ac:dyDescent="0.2">
      <c r="A13" s="60" t="s">
        <v>248</v>
      </c>
      <c r="B13" s="62" t="s">
        <v>2315</v>
      </c>
      <c r="C13" s="62">
        <v>0</v>
      </c>
      <c r="D13" s="62">
        <v>1474406.5</v>
      </c>
      <c r="E13" s="62"/>
    </row>
    <row r="14" spans="1:5" x14ac:dyDescent="0.2">
      <c r="A14" s="60" t="s">
        <v>248</v>
      </c>
      <c r="B14" s="62" t="s">
        <v>2316</v>
      </c>
      <c r="C14" s="62">
        <v>0</v>
      </c>
      <c r="D14" s="62">
        <v>3390000</v>
      </c>
      <c r="E14" s="62"/>
    </row>
    <row r="15" spans="1:5" x14ac:dyDescent="0.2">
      <c r="A15" s="60" t="s">
        <v>248</v>
      </c>
      <c r="B15" s="62" t="s">
        <v>2317</v>
      </c>
      <c r="C15" s="62">
        <v>0</v>
      </c>
      <c r="D15" s="62">
        <v>235329.92000000001</v>
      </c>
      <c r="E15" s="62"/>
    </row>
    <row r="16" spans="1:5" x14ac:dyDescent="0.2">
      <c r="A16" s="60" t="s">
        <v>248</v>
      </c>
      <c r="B16" s="62" t="s">
        <v>2318</v>
      </c>
      <c r="C16" s="62">
        <v>0</v>
      </c>
      <c r="D16" s="62">
        <v>9395675</v>
      </c>
      <c r="E16" s="62"/>
    </row>
    <row r="17" spans="1:5" x14ac:dyDescent="0.2">
      <c r="A17" s="60" t="s">
        <v>248</v>
      </c>
      <c r="B17" s="62" t="s">
        <v>2319</v>
      </c>
      <c r="C17" s="62">
        <v>0</v>
      </c>
      <c r="D17" s="62">
        <v>2863604.64</v>
      </c>
      <c r="E17" s="62"/>
    </row>
    <row r="18" spans="1:5" x14ac:dyDescent="0.2">
      <c r="A18" s="60" t="s">
        <v>248</v>
      </c>
      <c r="B18" s="62" t="s">
        <v>2320</v>
      </c>
      <c r="C18" s="62">
        <v>0</v>
      </c>
      <c r="D18" s="62">
        <v>1910480.79</v>
      </c>
      <c r="E18" s="62"/>
    </row>
    <row r="19" spans="1:5" x14ac:dyDescent="0.2">
      <c r="A19" s="60" t="s">
        <v>248</v>
      </c>
      <c r="B19" s="62" t="s">
        <v>2321</v>
      </c>
      <c r="C19" s="62">
        <v>0</v>
      </c>
      <c r="D19" s="62">
        <v>8281326</v>
      </c>
      <c r="E19" s="62"/>
    </row>
    <row r="20" spans="1:5" x14ac:dyDescent="0.2">
      <c r="A20" s="60" t="s">
        <v>248</v>
      </c>
      <c r="B20" s="62" t="s">
        <v>2322</v>
      </c>
      <c r="C20" s="62">
        <v>0</v>
      </c>
      <c r="D20" s="62">
        <v>792231.67</v>
      </c>
      <c r="E20" s="62"/>
    </row>
    <row r="21" spans="1:5" x14ac:dyDescent="0.2">
      <c r="A21" s="60" t="s">
        <v>248</v>
      </c>
      <c r="B21" s="62" t="s">
        <v>2323</v>
      </c>
      <c r="C21" s="62">
        <v>0</v>
      </c>
      <c r="D21" s="62">
        <v>196850.39</v>
      </c>
      <c r="E21" s="62"/>
    </row>
    <row r="22" spans="1:5" x14ac:dyDescent="0.2">
      <c r="A22" s="60" t="s">
        <v>248</v>
      </c>
      <c r="B22" s="62" t="s">
        <v>2324</v>
      </c>
      <c r="C22" s="62">
        <v>0</v>
      </c>
      <c r="D22" s="62">
        <v>147778</v>
      </c>
      <c r="E22" s="62"/>
    </row>
    <row r="23" spans="1:5" x14ac:dyDescent="0.2">
      <c r="A23" s="68" t="s">
        <v>2190</v>
      </c>
      <c r="B23" s="69" t="s">
        <v>2325</v>
      </c>
      <c r="C23" s="69"/>
      <c r="D23" s="69"/>
      <c r="E23" s="69">
        <v>0</v>
      </c>
    </row>
    <row r="24" spans="1:5" x14ac:dyDescent="0.2">
      <c r="A24" s="20" t="s">
        <v>2224</v>
      </c>
      <c r="B24" s="22" t="s">
        <v>2326</v>
      </c>
      <c r="C24" s="22"/>
      <c r="D24" s="22"/>
      <c r="E24" s="22">
        <v>625076439.69000006</v>
      </c>
    </row>
    <row r="25" spans="1:5" x14ac:dyDescent="0.2">
      <c r="A25" s="60" t="s">
        <v>248</v>
      </c>
      <c r="B25" s="62" t="s">
        <v>2327</v>
      </c>
      <c r="C25" s="62">
        <v>0</v>
      </c>
      <c r="D25" s="62">
        <v>2650680</v>
      </c>
      <c r="E25" s="62"/>
    </row>
    <row r="26" spans="1:5" x14ac:dyDescent="0.2">
      <c r="A26" s="60" t="s">
        <v>248</v>
      </c>
      <c r="B26" s="62" t="s">
        <v>2328</v>
      </c>
      <c r="C26" s="62">
        <v>0</v>
      </c>
      <c r="D26" s="62">
        <v>615095</v>
      </c>
      <c r="E26" s="62"/>
    </row>
    <row r="27" spans="1:5" x14ac:dyDescent="0.2">
      <c r="A27" s="60" t="s">
        <v>248</v>
      </c>
      <c r="B27" s="62" t="s">
        <v>2329</v>
      </c>
      <c r="C27" s="62">
        <v>0</v>
      </c>
      <c r="D27" s="62">
        <v>600000</v>
      </c>
      <c r="E27" s="62"/>
    </row>
    <row r="28" spans="1:5" x14ac:dyDescent="0.2">
      <c r="A28" s="60" t="s">
        <v>248</v>
      </c>
      <c r="B28" s="62" t="s">
        <v>2330</v>
      </c>
      <c r="C28" s="62">
        <v>0</v>
      </c>
      <c r="D28" s="62">
        <v>1187688</v>
      </c>
      <c r="E28" s="62"/>
    </row>
    <row r="29" spans="1:5" x14ac:dyDescent="0.2">
      <c r="A29" s="60" t="s">
        <v>248</v>
      </c>
      <c r="B29" s="62" t="s">
        <v>2331</v>
      </c>
      <c r="C29" s="62">
        <v>0</v>
      </c>
      <c r="D29" s="62">
        <v>128860050</v>
      </c>
      <c r="E29" s="62"/>
    </row>
    <row r="30" spans="1:5" x14ac:dyDescent="0.2">
      <c r="A30" s="60" t="s">
        <v>248</v>
      </c>
      <c r="B30" s="62" t="s">
        <v>2332</v>
      </c>
      <c r="C30" s="62">
        <v>0</v>
      </c>
      <c r="D30" s="62">
        <v>273230769</v>
      </c>
      <c r="E30" s="62"/>
    </row>
    <row r="31" spans="1:5" x14ac:dyDescent="0.2">
      <c r="A31" s="60" t="s">
        <v>248</v>
      </c>
      <c r="B31" s="62" t="s">
        <v>2333</v>
      </c>
      <c r="C31" s="62">
        <v>0</v>
      </c>
      <c r="D31" s="62">
        <v>11500000</v>
      </c>
      <c r="E31" s="62"/>
    </row>
    <row r="32" spans="1:5" x14ac:dyDescent="0.2">
      <c r="A32" s="60" t="s">
        <v>248</v>
      </c>
      <c r="B32" s="62" t="s">
        <v>2334</v>
      </c>
      <c r="C32" s="62">
        <v>0</v>
      </c>
      <c r="D32" s="62">
        <v>15300000</v>
      </c>
      <c r="E32" s="62"/>
    </row>
    <row r="33" spans="1:5" x14ac:dyDescent="0.2">
      <c r="A33" s="60" t="s">
        <v>248</v>
      </c>
      <c r="B33" s="62" t="s">
        <v>2335</v>
      </c>
      <c r="C33" s="62">
        <v>0</v>
      </c>
      <c r="D33" s="62">
        <v>1974673</v>
      </c>
      <c r="E33" s="62"/>
    </row>
    <row r="34" spans="1:5" x14ac:dyDescent="0.2">
      <c r="A34" s="60" t="s">
        <v>248</v>
      </c>
      <c r="B34" s="62" t="s">
        <v>2336</v>
      </c>
      <c r="C34" s="62">
        <v>0</v>
      </c>
      <c r="D34" s="62">
        <v>13308808</v>
      </c>
      <c r="E34" s="62"/>
    </row>
    <row r="35" spans="1:5" x14ac:dyDescent="0.2">
      <c r="A35" s="60" t="s">
        <v>248</v>
      </c>
      <c r="B35" s="62" t="s">
        <v>2337</v>
      </c>
      <c r="C35" s="62">
        <v>0</v>
      </c>
      <c r="D35" s="62">
        <v>161194829</v>
      </c>
      <c r="E35" s="62"/>
    </row>
    <row r="36" spans="1:5" x14ac:dyDescent="0.2">
      <c r="A36" s="60" t="s">
        <v>248</v>
      </c>
      <c r="B36" s="62" t="s">
        <v>2338</v>
      </c>
      <c r="C36" s="62">
        <v>0</v>
      </c>
      <c r="D36" s="62">
        <v>5000000</v>
      </c>
      <c r="E36" s="62"/>
    </row>
    <row r="37" spans="1:5" x14ac:dyDescent="0.2">
      <c r="A37" s="60" t="s">
        <v>248</v>
      </c>
      <c r="B37" s="62" t="s">
        <v>2339</v>
      </c>
      <c r="C37" s="62">
        <v>0</v>
      </c>
      <c r="D37" s="62">
        <v>180000</v>
      </c>
      <c r="E37" s="62"/>
    </row>
    <row r="38" spans="1:5" x14ac:dyDescent="0.2">
      <c r="A38" s="60" t="s">
        <v>248</v>
      </c>
      <c r="B38" s="62" t="s">
        <v>2340</v>
      </c>
      <c r="C38" s="62">
        <v>0</v>
      </c>
      <c r="D38" s="62">
        <v>1977390</v>
      </c>
      <c r="E38" s="62"/>
    </row>
    <row r="39" spans="1:5" x14ac:dyDescent="0.2">
      <c r="A39" s="60" t="s">
        <v>248</v>
      </c>
      <c r="B39" s="62" t="s">
        <v>2341</v>
      </c>
      <c r="C39" s="62">
        <v>0</v>
      </c>
      <c r="D39" s="62">
        <v>415000</v>
      </c>
      <c r="E39" s="62"/>
    </row>
    <row r="40" spans="1:5" x14ac:dyDescent="0.2">
      <c r="A40" s="60" t="s">
        <v>248</v>
      </c>
      <c r="B40" s="62" t="s">
        <v>2342</v>
      </c>
      <c r="C40" s="62">
        <v>0</v>
      </c>
      <c r="D40" s="62">
        <v>5000000</v>
      </c>
      <c r="E40" s="62"/>
    </row>
    <row r="41" spans="1:5" x14ac:dyDescent="0.2">
      <c r="A41" s="60" t="s">
        <v>248</v>
      </c>
      <c r="B41" s="62" t="s">
        <v>2343</v>
      </c>
      <c r="C41" s="62">
        <v>0</v>
      </c>
      <c r="D41" s="62">
        <v>62449</v>
      </c>
      <c r="E41" s="62"/>
    </row>
    <row r="42" spans="1:5" x14ac:dyDescent="0.2">
      <c r="A42" s="60" t="s">
        <v>248</v>
      </c>
      <c r="B42" s="62" t="s">
        <v>2344</v>
      </c>
      <c r="C42" s="62">
        <v>0</v>
      </c>
      <c r="D42" s="62">
        <v>1846153</v>
      </c>
      <c r="E42" s="62"/>
    </row>
    <row r="43" spans="1:5" x14ac:dyDescent="0.2">
      <c r="A43" s="60" t="s">
        <v>248</v>
      </c>
      <c r="B43" s="62" t="s">
        <v>2345</v>
      </c>
      <c r="C43" s="62">
        <v>0</v>
      </c>
      <c r="D43" s="62">
        <v>7855.69</v>
      </c>
      <c r="E43" s="62"/>
    </row>
    <row r="44" spans="1:5" x14ac:dyDescent="0.2">
      <c r="A44" s="60" t="s">
        <v>248</v>
      </c>
      <c r="B44" s="62" t="s">
        <v>2346</v>
      </c>
      <c r="C44" s="62">
        <v>0</v>
      </c>
      <c r="D44" s="62">
        <v>165000</v>
      </c>
      <c r="E44" s="62"/>
    </row>
    <row r="45" spans="1:5" x14ac:dyDescent="0.2">
      <c r="A45" s="20" t="s">
        <v>2347</v>
      </c>
      <c r="B45" s="22" t="s">
        <v>2348</v>
      </c>
      <c r="C45" s="22"/>
      <c r="D45" s="22"/>
      <c r="E45" s="22">
        <v>0</v>
      </c>
    </row>
    <row r="46" spans="1:5" x14ac:dyDescent="0.2">
      <c r="A46" s="20" t="s">
        <v>2227</v>
      </c>
      <c r="B46" s="22" t="s">
        <v>2349</v>
      </c>
      <c r="C46" s="22"/>
      <c r="D46" s="22"/>
      <c r="E46" s="22">
        <v>248563472.62</v>
      </c>
    </row>
    <row r="47" spans="1:5" x14ac:dyDescent="0.2">
      <c r="A47" s="60" t="s">
        <v>248</v>
      </c>
      <c r="B47" s="62" t="s">
        <v>2350</v>
      </c>
      <c r="C47" s="62">
        <v>994283.95</v>
      </c>
      <c r="D47" s="62">
        <v>0</v>
      </c>
      <c r="E47" s="62"/>
    </row>
    <row r="48" spans="1:5" x14ac:dyDescent="0.2">
      <c r="A48" s="60" t="s">
        <v>248</v>
      </c>
      <c r="B48" s="62" t="s">
        <v>2351</v>
      </c>
      <c r="C48" s="62">
        <v>351728.97</v>
      </c>
      <c r="D48" s="62">
        <v>0</v>
      </c>
      <c r="E48" s="62"/>
    </row>
    <row r="49" spans="1:5" x14ac:dyDescent="0.2">
      <c r="A49" s="60" t="s">
        <v>248</v>
      </c>
      <c r="B49" s="62" t="s">
        <v>2352</v>
      </c>
      <c r="C49" s="62">
        <v>5972061.9000000004</v>
      </c>
      <c r="D49" s="62">
        <v>0</v>
      </c>
      <c r="E49" s="62"/>
    </row>
    <row r="50" spans="1:5" x14ac:dyDescent="0.2">
      <c r="A50" s="60" t="s">
        <v>248</v>
      </c>
      <c r="B50" s="62" t="s">
        <v>2353</v>
      </c>
      <c r="C50" s="62">
        <v>48051.01</v>
      </c>
      <c r="D50" s="62">
        <v>0</v>
      </c>
      <c r="E50" s="62"/>
    </row>
    <row r="51" spans="1:5" x14ac:dyDescent="0.2">
      <c r="A51" s="60" t="s">
        <v>248</v>
      </c>
      <c r="B51" s="62" t="s">
        <v>2354</v>
      </c>
      <c r="C51" s="62">
        <v>1958877</v>
      </c>
      <c r="D51" s="62">
        <v>0</v>
      </c>
      <c r="E51" s="62"/>
    </row>
    <row r="52" spans="1:5" x14ac:dyDescent="0.2">
      <c r="A52" s="60" t="s">
        <v>248</v>
      </c>
      <c r="B52" s="62" t="s">
        <v>2355</v>
      </c>
      <c r="C52" s="62">
        <v>602248.66</v>
      </c>
      <c r="D52" s="62">
        <v>0</v>
      </c>
      <c r="E52" s="62"/>
    </row>
    <row r="53" spans="1:5" x14ac:dyDescent="0.2">
      <c r="A53" s="60" t="s">
        <v>248</v>
      </c>
      <c r="B53" s="62" t="s">
        <v>2356</v>
      </c>
      <c r="C53" s="62">
        <v>898869</v>
      </c>
      <c r="D53" s="62">
        <v>0</v>
      </c>
      <c r="E53" s="62"/>
    </row>
    <row r="54" spans="1:5" x14ac:dyDescent="0.2">
      <c r="A54" s="60" t="s">
        <v>248</v>
      </c>
      <c r="B54" s="62" t="s">
        <v>2357</v>
      </c>
      <c r="C54" s="62">
        <v>5358906.0199999996</v>
      </c>
      <c r="D54" s="62">
        <v>0</v>
      </c>
      <c r="E54" s="62"/>
    </row>
    <row r="55" spans="1:5" x14ac:dyDescent="0.2">
      <c r="A55" s="60" t="s">
        <v>248</v>
      </c>
      <c r="B55" s="62" t="s">
        <v>2358</v>
      </c>
      <c r="C55" s="62">
        <v>1521626</v>
      </c>
      <c r="D55" s="62">
        <v>0</v>
      </c>
      <c r="E55" s="62"/>
    </row>
    <row r="56" spans="1:5" x14ac:dyDescent="0.2">
      <c r="A56" s="60" t="s">
        <v>248</v>
      </c>
      <c r="B56" s="62" t="s">
        <v>2359</v>
      </c>
      <c r="C56" s="62">
        <v>6923454.3600000003</v>
      </c>
      <c r="D56" s="62">
        <v>0</v>
      </c>
      <c r="E56" s="62"/>
    </row>
    <row r="57" spans="1:5" x14ac:dyDescent="0.2">
      <c r="A57" s="60" t="s">
        <v>248</v>
      </c>
      <c r="B57" s="62" t="s">
        <v>2360</v>
      </c>
      <c r="C57" s="62">
        <v>530000</v>
      </c>
      <c r="D57" s="62">
        <v>0</v>
      </c>
      <c r="E57" s="62"/>
    </row>
    <row r="58" spans="1:5" x14ac:dyDescent="0.2">
      <c r="A58" s="60" t="s">
        <v>248</v>
      </c>
      <c r="B58" s="62" t="s">
        <v>2361</v>
      </c>
      <c r="C58" s="62">
        <v>616013</v>
      </c>
      <c r="D58" s="62">
        <v>0</v>
      </c>
      <c r="E58" s="62"/>
    </row>
    <row r="59" spans="1:5" x14ac:dyDescent="0.2">
      <c r="A59" s="60" t="s">
        <v>248</v>
      </c>
      <c r="B59" s="62" t="s">
        <v>2362</v>
      </c>
      <c r="C59" s="62">
        <v>3900129</v>
      </c>
      <c r="D59" s="62">
        <v>0</v>
      </c>
      <c r="E59" s="62"/>
    </row>
    <row r="60" spans="1:5" x14ac:dyDescent="0.2">
      <c r="A60" s="60" t="s">
        <v>248</v>
      </c>
      <c r="B60" s="62" t="s">
        <v>2363</v>
      </c>
      <c r="C60" s="62">
        <v>7853375</v>
      </c>
      <c r="D60" s="62">
        <v>0</v>
      </c>
      <c r="E60" s="62"/>
    </row>
    <row r="61" spans="1:5" x14ac:dyDescent="0.2">
      <c r="A61" s="60" t="s">
        <v>248</v>
      </c>
      <c r="B61" s="62" t="s">
        <v>2364</v>
      </c>
      <c r="C61" s="62">
        <v>16182355</v>
      </c>
      <c r="D61" s="62">
        <v>0</v>
      </c>
      <c r="E61" s="62"/>
    </row>
    <row r="62" spans="1:5" x14ac:dyDescent="0.2">
      <c r="A62" s="60" t="s">
        <v>248</v>
      </c>
      <c r="B62" s="62" t="s">
        <v>2365</v>
      </c>
      <c r="C62" s="62">
        <v>2784377</v>
      </c>
      <c r="D62" s="62">
        <v>0</v>
      </c>
      <c r="E62" s="62"/>
    </row>
    <row r="63" spans="1:5" x14ac:dyDescent="0.2">
      <c r="A63" s="60" t="s">
        <v>248</v>
      </c>
      <c r="B63" s="62" t="s">
        <v>2366</v>
      </c>
      <c r="C63" s="62">
        <v>2168638</v>
      </c>
      <c r="D63" s="62">
        <v>0</v>
      </c>
      <c r="E63" s="62"/>
    </row>
    <row r="64" spans="1:5" x14ac:dyDescent="0.2">
      <c r="A64" s="60" t="s">
        <v>248</v>
      </c>
      <c r="B64" s="62" t="s">
        <v>2367</v>
      </c>
      <c r="C64" s="62">
        <v>1418830</v>
      </c>
      <c r="D64" s="62">
        <v>0</v>
      </c>
      <c r="E64" s="62"/>
    </row>
    <row r="65" spans="1:5" x14ac:dyDescent="0.2">
      <c r="A65" s="60" t="s">
        <v>248</v>
      </c>
      <c r="B65" s="62" t="s">
        <v>2368</v>
      </c>
      <c r="C65" s="62">
        <v>744243</v>
      </c>
      <c r="D65" s="62">
        <v>0</v>
      </c>
      <c r="E65" s="62"/>
    </row>
    <row r="66" spans="1:5" x14ac:dyDescent="0.2">
      <c r="A66" s="60" t="s">
        <v>248</v>
      </c>
      <c r="B66" s="62" t="s">
        <v>2369</v>
      </c>
      <c r="C66" s="62">
        <v>1693048</v>
      </c>
      <c r="D66" s="62">
        <v>0</v>
      </c>
      <c r="E66" s="62"/>
    </row>
    <row r="67" spans="1:5" x14ac:dyDescent="0.2">
      <c r="A67" s="60" t="s">
        <v>248</v>
      </c>
      <c r="B67" s="62" t="s">
        <v>2370</v>
      </c>
      <c r="C67" s="62">
        <v>2795094</v>
      </c>
      <c r="D67" s="62">
        <v>0</v>
      </c>
      <c r="E67" s="62"/>
    </row>
    <row r="68" spans="1:5" x14ac:dyDescent="0.2">
      <c r="A68" s="60" t="s">
        <v>248</v>
      </c>
      <c r="B68" s="62" t="s">
        <v>2371</v>
      </c>
      <c r="C68" s="62">
        <v>590340</v>
      </c>
      <c r="D68" s="62">
        <v>0</v>
      </c>
      <c r="E68" s="62"/>
    </row>
    <row r="69" spans="1:5" x14ac:dyDescent="0.2">
      <c r="A69" s="60" t="s">
        <v>248</v>
      </c>
      <c r="B69" s="62" t="s">
        <v>2372</v>
      </c>
      <c r="C69" s="62">
        <v>1674694</v>
      </c>
      <c r="D69" s="62">
        <v>0</v>
      </c>
      <c r="E69" s="62"/>
    </row>
    <row r="70" spans="1:5" x14ac:dyDescent="0.2">
      <c r="A70" s="60" t="s">
        <v>248</v>
      </c>
      <c r="B70" s="62" t="s">
        <v>2373</v>
      </c>
      <c r="C70" s="62">
        <v>59717</v>
      </c>
      <c r="D70" s="62">
        <v>0</v>
      </c>
      <c r="E70" s="62"/>
    </row>
    <row r="71" spans="1:5" x14ac:dyDescent="0.2">
      <c r="A71" s="60" t="s">
        <v>248</v>
      </c>
      <c r="B71" s="62" t="s">
        <v>2374</v>
      </c>
      <c r="C71" s="62">
        <v>10082295</v>
      </c>
      <c r="D71" s="62">
        <v>0</v>
      </c>
      <c r="E71" s="62"/>
    </row>
    <row r="72" spans="1:5" x14ac:dyDescent="0.2">
      <c r="A72" s="60" t="s">
        <v>248</v>
      </c>
      <c r="B72" s="62" t="s">
        <v>2375</v>
      </c>
      <c r="C72" s="62">
        <v>529227</v>
      </c>
      <c r="D72" s="62">
        <v>0</v>
      </c>
      <c r="E72" s="62"/>
    </row>
    <row r="73" spans="1:5" x14ac:dyDescent="0.2">
      <c r="A73" s="60" t="s">
        <v>248</v>
      </c>
      <c r="B73" s="62" t="s">
        <v>2376</v>
      </c>
      <c r="C73" s="62">
        <v>3538100</v>
      </c>
      <c r="D73" s="62">
        <v>0</v>
      </c>
      <c r="E73" s="62"/>
    </row>
    <row r="74" spans="1:5" x14ac:dyDescent="0.2">
      <c r="A74" s="60" t="s">
        <v>248</v>
      </c>
      <c r="B74" s="62" t="s">
        <v>2377</v>
      </c>
      <c r="C74" s="62">
        <v>10388145.25</v>
      </c>
      <c r="D74" s="62">
        <v>0</v>
      </c>
      <c r="E74" s="62"/>
    </row>
    <row r="75" spans="1:5" x14ac:dyDescent="0.2">
      <c r="A75" s="60" t="s">
        <v>248</v>
      </c>
      <c r="B75" s="62" t="s">
        <v>2378</v>
      </c>
      <c r="C75" s="62">
        <v>51546471</v>
      </c>
      <c r="D75" s="62">
        <v>0</v>
      </c>
      <c r="E75" s="62"/>
    </row>
    <row r="76" spans="1:5" x14ac:dyDescent="0.2">
      <c r="A76" s="60" t="s">
        <v>248</v>
      </c>
      <c r="B76" s="62" t="s">
        <v>2379</v>
      </c>
      <c r="C76" s="62">
        <v>7175500</v>
      </c>
      <c r="D76" s="62">
        <v>0</v>
      </c>
      <c r="E76" s="62"/>
    </row>
    <row r="77" spans="1:5" x14ac:dyDescent="0.2">
      <c r="A77" s="60" t="s">
        <v>248</v>
      </c>
      <c r="B77" s="62" t="s">
        <v>2380</v>
      </c>
      <c r="C77" s="62">
        <v>561420</v>
      </c>
      <c r="D77" s="62">
        <v>0</v>
      </c>
      <c r="E77" s="62"/>
    </row>
    <row r="78" spans="1:5" x14ac:dyDescent="0.2">
      <c r="A78" s="60" t="s">
        <v>248</v>
      </c>
      <c r="B78" s="62" t="s">
        <v>2381</v>
      </c>
      <c r="C78" s="62">
        <v>846694.6</v>
      </c>
      <c r="D78" s="62">
        <v>0</v>
      </c>
      <c r="E78" s="62"/>
    </row>
    <row r="79" spans="1:5" x14ac:dyDescent="0.2">
      <c r="A79" s="60" t="s">
        <v>248</v>
      </c>
      <c r="B79" s="62" t="s">
        <v>2382</v>
      </c>
      <c r="C79" s="62">
        <v>3974855.91</v>
      </c>
      <c r="D79" s="62">
        <v>0</v>
      </c>
      <c r="E79" s="62"/>
    </row>
    <row r="80" spans="1:5" x14ac:dyDescent="0.2">
      <c r="A80" s="60" t="s">
        <v>248</v>
      </c>
      <c r="B80" s="62" t="s">
        <v>2383</v>
      </c>
      <c r="C80" s="62">
        <v>113157</v>
      </c>
      <c r="D80" s="62">
        <v>0</v>
      </c>
      <c r="E80" s="62"/>
    </row>
    <row r="81" spans="1:5" x14ac:dyDescent="0.2">
      <c r="A81" s="60" t="s">
        <v>248</v>
      </c>
      <c r="B81" s="62" t="s">
        <v>2384</v>
      </c>
      <c r="C81" s="62">
        <v>768261.89</v>
      </c>
      <c r="D81" s="62">
        <v>0</v>
      </c>
      <c r="E81" s="62"/>
    </row>
    <row r="82" spans="1:5" x14ac:dyDescent="0.2">
      <c r="A82" s="60" t="s">
        <v>248</v>
      </c>
      <c r="B82" s="62" t="s">
        <v>2385</v>
      </c>
      <c r="C82" s="62">
        <v>9188897</v>
      </c>
      <c r="D82" s="62">
        <v>0</v>
      </c>
      <c r="E82" s="62"/>
    </row>
    <row r="83" spans="1:5" x14ac:dyDescent="0.2">
      <c r="A83" s="60" t="s">
        <v>248</v>
      </c>
      <c r="B83" s="62" t="s">
        <v>2386</v>
      </c>
      <c r="C83" s="62">
        <v>2858000</v>
      </c>
      <c r="D83" s="62">
        <v>0</v>
      </c>
      <c r="E83" s="62"/>
    </row>
    <row r="84" spans="1:5" x14ac:dyDescent="0.2">
      <c r="A84" s="60" t="s">
        <v>248</v>
      </c>
      <c r="B84" s="62" t="s">
        <v>2387</v>
      </c>
      <c r="C84" s="62">
        <v>37824728</v>
      </c>
      <c r="D84" s="62">
        <v>0</v>
      </c>
      <c r="E84" s="62"/>
    </row>
    <row r="85" spans="1:5" x14ac:dyDescent="0.2">
      <c r="A85" s="60" t="s">
        <v>248</v>
      </c>
      <c r="B85" s="62" t="s">
        <v>2388</v>
      </c>
      <c r="C85" s="62">
        <v>356268</v>
      </c>
      <c r="D85" s="62">
        <v>0</v>
      </c>
      <c r="E85" s="62"/>
    </row>
    <row r="86" spans="1:5" x14ac:dyDescent="0.2">
      <c r="A86" s="60" t="s">
        <v>248</v>
      </c>
      <c r="B86" s="62" t="s">
        <v>2389</v>
      </c>
      <c r="C86" s="62">
        <v>737103</v>
      </c>
      <c r="D86" s="62">
        <v>0</v>
      </c>
      <c r="E86" s="62"/>
    </row>
    <row r="87" spans="1:5" x14ac:dyDescent="0.2">
      <c r="A87" s="60" t="s">
        <v>248</v>
      </c>
      <c r="B87" s="62" t="s">
        <v>2390</v>
      </c>
      <c r="C87" s="62">
        <v>3647380</v>
      </c>
      <c r="D87" s="62">
        <v>0</v>
      </c>
      <c r="E87" s="62"/>
    </row>
    <row r="88" spans="1:5" x14ac:dyDescent="0.2">
      <c r="A88" s="60" t="s">
        <v>248</v>
      </c>
      <c r="B88" s="62" t="s">
        <v>2391</v>
      </c>
      <c r="C88" s="62">
        <v>4817811</v>
      </c>
      <c r="D88" s="62">
        <v>0</v>
      </c>
      <c r="E88" s="62"/>
    </row>
    <row r="89" spans="1:5" x14ac:dyDescent="0.2">
      <c r="A89" s="60" t="s">
        <v>248</v>
      </c>
      <c r="B89" s="62" t="s">
        <v>2392</v>
      </c>
      <c r="C89" s="62">
        <v>800170</v>
      </c>
      <c r="D89" s="62">
        <v>0</v>
      </c>
      <c r="E89" s="62"/>
    </row>
    <row r="90" spans="1:5" x14ac:dyDescent="0.2">
      <c r="A90" s="60" t="s">
        <v>248</v>
      </c>
      <c r="B90" s="62" t="s">
        <v>2393</v>
      </c>
      <c r="C90" s="62">
        <v>8155781.0999999996</v>
      </c>
      <c r="D90" s="62">
        <v>0</v>
      </c>
      <c r="E90" s="62"/>
    </row>
    <row r="91" spans="1:5" x14ac:dyDescent="0.2">
      <c r="A91" s="60" t="s">
        <v>248</v>
      </c>
      <c r="B91" s="62" t="s">
        <v>2394</v>
      </c>
      <c r="C91" s="62">
        <v>1103939</v>
      </c>
      <c r="D91" s="62">
        <v>0</v>
      </c>
      <c r="E91" s="62"/>
    </row>
    <row r="92" spans="1:5" x14ac:dyDescent="0.2">
      <c r="A92" s="60" t="s">
        <v>248</v>
      </c>
      <c r="B92" s="62" t="s">
        <v>2395</v>
      </c>
      <c r="C92" s="62">
        <v>3098898</v>
      </c>
      <c r="D92" s="62">
        <v>0</v>
      </c>
      <c r="E92" s="62"/>
    </row>
    <row r="93" spans="1:5" x14ac:dyDescent="0.2">
      <c r="A93" s="60" t="s">
        <v>248</v>
      </c>
      <c r="B93" s="62" t="s">
        <v>2396</v>
      </c>
      <c r="C93" s="62">
        <v>204980</v>
      </c>
      <c r="D93" s="62">
        <v>0</v>
      </c>
      <c r="E93" s="62"/>
    </row>
    <row r="94" spans="1:5" x14ac:dyDescent="0.2">
      <c r="A94" s="60" t="s">
        <v>248</v>
      </c>
      <c r="B94" s="62" t="s">
        <v>2397</v>
      </c>
      <c r="C94" s="62">
        <v>9795335</v>
      </c>
      <c r="D94" s="62">
        <v>0</v>
      </c>
      <c r="E94" s="62"/>
    </row>
    <row r="95" spans="1:5" x14ac:dyDescent="0.2">
      <c r="A95" s="60" t="s">
        <v>248</v>
      </c>
      <c r="B95" s="62" t="s">
        <v>2398</v>
      </c>
      <c r="C95" s="62">
        <v>783467</v>
      </c>
      <c r="D95" s="62">
        <v>0</v>
      </c>
      <c r="E95" s="62"/>
    </row>
    <row r="96" spans="1:5" x14ac:dyDescent="0.2">
      <c r="A96" s="60" t="s">
        <v>248</v>
      </c>
      <c r="B96" s="62" t="s">
        <v>2399</v>
      </c>
      <c r="C96" s="62">
        <v>1709963</v>
      </c>
      <c r="D96" s="62">
        <v>0</v>
      </c>
      <c r="E96" s="62"/>
    </row>
    <row r="97" spans="1:5" x14ac:dyDescent="0.2">
      <c r="A97" s="60" t="s">
        <v>248</v>
      </c>
      <c r="B97" s="62" t="s">
        <v>2400</v>
      </c>
      <c r="C97" s="62">
        <v>1910202</v>
      </c>
      <c r="D97" s="62">
        <v>0</v>
      </c>
      <c r="E97" s="62"/>
    </row>
    <row r="98" spans="1:5" x14ac:dyDescent="0.2">
      <c r="A98" s="60" t="s">
        <v>248</v>
      </c>
      <c r="B98" s="62" t="s">
        <v>2401</v>
      </c>
      <c r="C98" s="62">
        <v>10665</v>
      </c>
      <c r="D98" s="62">
        <v>0</v>
      </c>
      <c r="E98" s="62"/>
    </row>
    <row r="99" spans="1:5" x14ac:dyDescent="0.2">
      <c r="A99" s="60" t="s">
        <v>248</v>
      </c>
      <c r="B99" s="62" t="s">
        <v>2402</v>
      </c>
      <c r="C99" s="62">
        <v>126049</v>
      </c>
      <c r="D99" s="62">
        <v>0</v>
      </c>
      <c r="E99" s="62"/>
    </row>
    <row r="100" spans="1:5" x14ac:dyDescent="0.2">
      <c r="A100" s="60" t="s">
        <v>248</v>
      </c>
      <c r="B100" s="62" t="s">
        <v>2403</v>
      </c>
      <c r="C100" s="62">
        <v>1629362</v>
      </c>
      <c r="D100" s="62">
        <v>0</v>
      </c>
      <c r="E100" s="62"/>
    </row>
    <row r="101" spans="1:5" x14ac:dyDescent="0.2">
      <c r="A101" s="60" t="s">
        <v>248</v>
      </c>
      <c r="B101" s="62" t="s">
        <v>2404</v>
      </c>
      <c r="C101" s="62">
        <v>2161983</v>
      </c>
      <c r="D101" s="62">
        <v>0</v>
      </c>
      <c r="E101" s="62"/>
    </row>
    <row r="102" spans="1:5" x14ac:dyDescent="0.2">
      <c r="A102" s="60" t="s">
        <v>248</v>
      </c>
      <c r="B102" s="62" t="s">
        <v>2405</v>
      </c>
      <c r="C102" s="62">
        <v>477404</v>
      </c>
      <c r="D102" s="62">
        <v>0</v>
      </c>
      <c r="E102" s="62"/>
    </row>
    <row r="103" spans="1:5" x14ac:dyDescent="0.2">
      <c r="A103" s="20" t="s">
        <v>2261</v>
      </c>
      <c r="B103" s="22" t="s">
        <v>2406</v>
      </c>
      <c r="C103" s="22"/>
      <c r="D103" s="22"/>
      <c r="E103" s="22">
        <v>183882509.00999999</v>
      </c>
    </row>
    <row r="104" spans="1:5" x14ac:dyDescent="0.2">
      <c r="A104" s="60" t="s">
        <v>248</v>
      </c>
      <c r="B104" s="62" t="s">
        <v>2407</v>
      </c>
      <c r="C104" s="62">
        <v>153592785</v>
      </c>
      <c r="D104" s="62">
        <v>0</v>
      </c>
      <c r="E104" s="62"/>
    </row>
    <row r="105" spans="1:5" x14ac:dyDescent="0.2">
      <c r="A105" s="60" t="s">
        <v>248</v>
      </c>
      <c r="B105" s="62" t="s">
        <v>2408</v>
      </c>
      <c r="C105" s="62">
        <v>4801500</v>
      </c>
      <c r="D105" s="62">
        <v>0</v>
      </c>
      <c r="E105" s="62"/>
    </row>
    <row r="106" spans="1:5" x14ac:dyDescent="0.2">
      <c r="A106" s="60" t="s">
        <v>248</v>
      </c>
      <c r="B106" s="62" t="s">
        <v>2409</v>
      </c>
      <c r="C106" s="62">
        <v>4500</v>
      </c>
      <c r="D106" s="62">
        <v>0</v>
      </c>
      <c r="E106" s="62"/>
    </row>
    <row r="107" spans="1:5" x14ac:dyDescent="0.2">
      <c r="A107" s="60" t="s">
        <v>248</v>
      </c>
      <c r="B107" s="62" t="s">
        <v>2410</v>
      </c>
      <c r="C107" s="62">
        <v>65755</v>
      </c>
      <c r="D107" s="62">
        <v>0</v>
      </c>
      <c r="E107" s="62"/>
    </row>
    <row r="108" spans="1:5" x14ac:dyDescent="0.2">
      <c r="A108" s="60" t="s">
        <v>248</v>
      </c>
      <c r="B108" s="62" t="s">
        <v>2411</v>
      </c>
      <c r="C108" s="62">
        <v>4896239.01</v>
      </c>
      <c r="D108" s="62">
        <v>0</v>
      </c>
      <c r="E108" s="62"/>
    </row>
    <row r="109" spans="1:5" x14ac:dyDescent="0.2">
      <c r="A109" s="60" t="s">
        <v>248</v>
      </c>
      <c r="B109" s="62" t="s">
        <v>2412</v>
      </c>
      <c r="C109" s="62">
        <v>12847066</v>
      </c>
      <c r="D109" s="62">
        <v>0</v>
      </c>
      <c r="E109" s="62"/>
    </row>
    <row r="110" spans="1:5" x14ac:dyDescent="0.2">
      <c r="A110" s="60" t="s">
        <v>248</v>
      </c>
      <c r="B110" s="62" t="s">
        <v>2413</v>
      </c>
      <c r="C110" s="62">
        <v>1205600</v>
      </c>
      <c r="D110" s="62">
        <v>0</v>
      </c>
      <c r="E110" s="62"/>
    </row>
    <row r="111" spans="1:5" x14ac:dyDescent="0.2">
      <c r="A111" s="60" t="s">
        <v>248</v>
      </c>
      <c r="B111" s="62" t="s">
        <v>2414</v>
      </c>
      <c r="C111" s="62">
        <v>6469064</v>
      </c>
      <c r="D111" s="62">
        <v>0</v>
      </c>
      <c r="E111" s="62"/>
    </row>
    <row r="112" spans="1:5" x14ac:dyDescent="0.2">
      <c r="A112" s="20" t="s">
        <v>2263</v>
      </c>
      <c r="B112" s="22" t="s">
        <v>2415</v>
      </c>
      <c r="C112" s="22"/>
      <c r="D112" s="22"/>
      <c r="E112" s="22">
        <v>161145093</v>
      </c>
    </row>
    <row r="113" spans="1:5" x14ac:dyDescent="0.2">
      <c r="A113" s="60" t="s">
        <v>248</v>
      </c>
      <c r="B113" s="62" t="s">
        <v>2416</v>
      </c>
      <c r="C113" s="62">
        <v>160014160</v>
      </c>
      <c r="D113" s="62">
        <v>0</v>
      </c>
      <c r="E113" s="62"/>
    </row>
    <row r="114" spans="1:5" x14ac:dyDescent="0.2">
      <c r="A114" s="60" t="s">
        <v>248</v>
      </c>
      <c r="B114" s="62" t="s">
        <v>2417</v>
      </c>
      <c r="C114" s="62">
        <v>1130933</v>
      </c>
      <c r="D114" s="62">
        <v>0</v>
      </c>
      <c r="E114" s="62"/>
    </row>
    <row r="115" spans="1:5" x14ac:dyDescent="0.2">
      <c r="A115" s="20" t="s">
        <v>2265</v>
      </c>
      <c r="B115" s="22" t="s">
        <v>2418</v>
      </c>
      <c r="C115" s="22"/>
      <c r="D115" s="22"/>
      <c r="E115" s="22">
        <v>84205141.560000002</v>
      </c>
    </row>
    <row r="116" spans="1:5" x14ac:dyDescent="0.2">
      <c r="A116" s="60" t="s">
        <v>248</v>
      </c>
      <c r="B116" s="62" t="s">
        <v>2419</v>
      </c>
      <c r="C116" s="62">
        <v>573001</v>
      </c>
      <c r="D116" s="62">
        <v>0</v>
      </c>
      <c r="E116" s="62"/>
    </row>
    <row r="117" spans="1:5" x14ac:dyDescent="0.2">
      <c r="A117" s="60" t="s">
        <v>248</v>
      </c>
      <c r="B117" s="62" t="s">
        <v>2420</v>
      </c>
      <c r="C117" s="62">
        <v>3122870</v>
      </c>
      <c r="D117" s="62">
        <v>0</v>
      </c>
      <c r="E117" s="62"/>
    </row>
    <row r="118" spans="1:5" x14ac:dyDescent="0.2">
      <c r="A118" s="60" t="s">
        <v>248</v>
      </c>
      <c r="B118" s="62" t="s">
        <v>2421</v>
      </c>
      <c r="C118" s="62">
        <v>285541</v>
      </c>
      <c r="D118" s="62">
        <v>0</v>
      </c>
      <c r="E118" s="62"/>
    </row>
    <row r="119" spans="1:5" x14ac:dyDescent="0.2">
      <c r="A119" s="60" t="s">
        <v>248</v>
      </c>
      <c r="B119" s="62" t="s">
        <v>2422</v>
      </c>
      <c r="C119" s="62">
        <v>10569</v>
      </c>
      <c r="D119" s="62">
        <v>0</v>
      </c>
      <c r="E119" s="62"/>
    </row>
    <row r="120" spans="1:5" x14ac:dyDescent="0.2">
      <c r="A120" s="60" t="s">
        <v>248</v>
      </c>
      <c r="B120" s="62" t="s">
        <v>2423</v>
      </c>
      <c r="C120" s="62">
        <v>1130089</v>
      </c>
      <c r="D120" s="62">
        <v>0</v>
      </c>
      <c r="E120" s="62"/>
    </row>
    <row r="121" spans="1:5" x14ac:dyDescent="0.2">
      <c r="A121" s="60" t="s">
        <v>248</v>
      </c>
      <c r="B121" s="62" t="s">
        <v>2424</v>
      </c>
      <c r="C121" s="62">
        <v>515913</v>
      </c>
      <c r="D121" s="62">
        <v>0</v>
      </c>
      <c r="E121" s="62"/>
    </row>
    <row r="122" spans="1:5" x14ac:dyDescent="0.2">
      <c r="A122" s="60" t="s">
        <v>248</v>
      </c>
      <c r="B122" s="62" t="s">
        <v>2425</v>
      </c>
      <c r="C122" s="62">
        <v>74852</v>
      </c>
      <c r="D122" s="62">
        <v>0</v>
      </c>
      <c r="E122" s="62"/>
    </row>
    <row r="123" spans="1:5" x14ac:dyDescent="0.2">
      <c r="A123" s="60" t="s">
        <v>248</v>
      </c>
      <c r="B123" s="62" t="s">
        <v>2426</v>
      </c>
      <c r="C123" s="62">
        <v>8273</v>
      </c>
      <c r="D123" s="62">
        <v>0</v>
      </c>
      <c r="E123" s="62"/>
    </row>
    <row r="124" spans="1:5" x14ac:dyDescent="0.2">
      <c r="A124" s="60" t="s">
        <v>248</v>
      </c>
      <c r="B124" s="62" t="s">
        <v>2427</v>
      </c>
      <c r="C124" s="62">
        <v>68625</v>
      </c>
      <c r="D124" s="62">
        <v>0</v>
      </c>
      <c r="E124" s="62"/>
    </row>
    <row r="125" spans="1:5" x14ac:dyDescent="0.2">
      <c r="A125" s="60" t="s">
        <v>248</v>
      </c>
      <c r="B125" s="62" t="s">
        <v>2428</v>
      </c>
      <c r="C125" s="62">
        <v>66161587</v>
      </c>
      <c r="D125" s="62">
        <v>0</v>
      </c>
      <c r="E125" s="62"/>
    </row>
    <row r="126" spans="1:5" x14ac:dyDescent="0.2">
      <c r="A126" s="60" t="s">
        <v>248</v>
      </c>
      <c r="B126" s="62" t="s">
        <v>2429</v>
      </c>
      <c r="C126" s="62">
        <v>11695000</v>
      </c>
      <c r="D126" s="62">
        <v>0</v>
      </c>
      <c r="E126" s="62"/>
    </row>
    <row r="127" spans="1:5" x14ac:dyDescent="0.2">
      <c r="A127" s="60" t="s">
        <v>248</v>
      </c>
      <c r="B127" s="62" t="s">
        <v>2430</v>
      </c>
      <c r="C127" s="62">
        <v>49749</v>
      </c>
      <c r="D127" s="62">
        <v>0</v>
      </c>
      <c r="E127" s="62"/>
    </row>
    <row r="128" spans="1:5" x14ac:dyDescent="0.2">
      <c r="A128" s="60" t="s">
        <v>248</v>
      </c>
      <c r="B128" s="62" t="s">
        <v>2431</v>
      </c>
      <c r="C128" s="62">
        <v>140211</v>
      </c>
      <c r="D128" s="62">
        <v>0</v>
      </c>
      <c r="E128" s="62"/>
    </row>
    <row r="129" spans="1:5" x14ac:dyDescent="0.2">
      <c r="A129" s="60" t="s">
        <v>248</v>
      </c>
      <c r="B129" s="62" t="s">
        <v>2432</v>
      </c>
      <c r="C129" s="62">
        <v>23097.56</v>
      </c>
      <c r="D129" s="62">
        <v>0</v>
      </c>
      <c r="E129" s="62"/>
    </row>
    <row r="130" spans="1:5" x14ac:dyDescent="0.2">
      <c r="A130" s="60" t="s">
        <v>248</v>
      </c>
      <c r="B130" s="62" t="s">
        <v>2433</v>
      </c>
      <c r="C130" s="62">
        <v>345764</v>
      </c>
      <c r="D130" s="62">
        <v>0</v>
      </c>
      <c r="E130" s="62"/>
    </row>
    <row r="131" spans="1:5" x14ac:dyDescent="0.2">
      <c r="A131" s="20" t="s">
        <v>2434</v>
      </c>
      <c r="B131" s="22" t="s">
        <v>2435</v>
      </c>
      <c r="C131" s="22"/>
      <c r="D131" s="22"/>
      <c r="E131" s="22">
        <v>0</v>
      </c>
    </row>
    <row r="132" spans="1:5" x14ac:dyDescent="0.2">
      <c r="A132" s="21" t="s">
        <v>2184</v>
      </c>
      <c r="B132" s="23" t="s">
        <v>2436</v>
      </c>
      <c r="C132" s="23"/>
      <c r="D132" s="23"/>
      <c r="E132" s="23">
        <v>-7349043.5899999999</v>
      </c>
    </row>
    <row r="133" spans="1:5" x14ac:dyDescent="0.2">
      <c r="A133" s="20" t="s">
        <v>2437</v>
      </c>
      <c r="B133" s="22" t="s">
        <v>2438</v>
      </c>
      <c r="C133" s="22"/>
      <c r="D133" s="22"/>
      <c r="E133" s="22">
        <v>9150896</v>
      </c>
    </row>
    <row r="134" spans="1:5" x14ac:dyDescent="0.2">
      <c r="A134" s="60" t="s">
        <v>248</v>
      </c>
      <c r="B134" s="62" t="s">
        <v>2439</v>
      </c>
      <c r="C134" s="62">
        <v>0</v>
      </c>
      <c r="D134" s="62">
        <v>9029414</v>
      </c>
      <c r="E134" s="62"/>
    </row>
    <row r="135" spans="1:5" x14ac:dyDescent="0.2">
      <c r="A135" s="60" t="s">
        <v>248</v>
      </c>
      <c r="B135" s="62" t="s">
        <v>2440</v>
      </c>
      <c r="C135" s="62">
        <v>0</v>
      </c>
      <c r="D135" s="62">
        <v>121482</v>
      </c>
      <c r="E135" s="62"/>
    </row>
    <row r="136" spans="1:5" x14ac:dyDescent="0.2">
      <c r="A136" s="20" t="s">
        <v>2441</v>
      </c>
      <c r="B136" s="22" t="s">
        <v>2442</v>
      </c>
      <c r="C136" s="22"/>
      <c r="D136" s="22"/>
      <c r="E136" s="22">
        <v>803836.49</v>
      </c>
    </row>
    <row r="137" spans="1:5" x14ac:dyDescent="0.2">
      <c r="A137" s="60" t="s">
        <v>248</v>
      </c>
      <c r="B137" s="62" t="s">
        <v>2443</v>
      </c>
      <c r="C137" s="62">
        <v>16000</v>
      </c>
      <c r="D137" s="62">
        <v>0</v>
      </c>
      <c r="E137" s="62"/>
    </row>
    <row r="138" spans="1:5" x14ac:dyDescent="0.2">
      <c r="A138" s="60" t="s">
        <v>248</v>
      </c>
      <c r="B138" s="62" t="s">
        <v>2444</v>
      </c>
      <c r="C138" s="62">
        <v>787836.49</v>
      </c>
      <c r="D138" s="62">
        <v>0</v>
      </c>
      <c r="E138" s="62"/>
    </row>
    <row r="139" spans="1:5" x14ac:dyDescent="0.2">
      <c r="A139" s="21" t="s">
        <v>2229</v>
      </c>
      <c r="B139" s="23" t="s">
        <v>2445</v>
      </c>
      <c r="C139" s="23"/>
      <c r="D139" s="23"/>
      <c r="E139" s="23">
        <v>8347059.5099999998</v>
      </c>
    </row>
    <row r="140" spans="1:5" x14ac:dyDescent="0.2">
      <c r="A140" s="21" t="s">
        <v>2250</v>
      </c>
      <c r="B140" s="23" t="s">
        <v>2446</v>
      </c>
      <c r="C140" s="23"/>
      <c r="D140" s="23"/>
      <c r="E140" s="23">
        <v>998015.92</v>
      </c>
    </row>
    <row r="141" spans="1:5" x14ac:dyDescent="0.2">
      <c r="A141" s="20" t="s">
        <v>2447</v>
      </c>
      <c r="B141" s="22" t="s">
        <v>2448</v>
      </c>
      <c r="C141" s="22"/>
      <c r="D141" s="22"/>
      <c r="E141" s="22">
        <v>0</v>
      </c>
    </row>
    <row r="142" spans="1:5" x14ac:dyDescent="0.2">
      <c r="A142" s="68" t="s">
        <v>2449</v>
      </c>
      <c r="B142" s="69" t="s">
        <v>2450</v>
      </c>
      <c r="C142" s="69"/>
      <c r="D142" s="69"/>
      <c r="E142" s="69">
        <v>0</v>
      </c>
    </row>
    <row r="143" spans="1:5" x14ac:dyDescent="0.2">
      <c r="A143" s="21" t="s">
        <v>2254</v>
      </c>
      <c r="B143" s="23" t="s">
        <v>2451</v>
      </c>
      <c r="C143" s="23"/>
      <c r="D143" s="23"/>
      <c r="E143" s="23">
        <v>998015.92</v>
      </c>
    </row>
    <row r="144" spans="1:5" x14ac:dyDescent="0.2">
      <c r="B144" s="22"/>
      <c r="C144" s="22"/>
      <c r="D144" s="22"/>
      <c r="E144" s="2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E9A77-8702-4B00-AB44-9D64CFD41F73}">
  <sheetPr>
    <tabColor rgb="FF00B0F0"/>
  </sheetPr>
  <dimension ref="A2:Q14"/>
  <sheetViews>
    <sheetView workbookViewId="0">
      <pane ySplit="8" topLeftCell="A9" activePane="bottomLeft" state="frozen"/>
      <selection pane="bottomLeft" activeCell="G30" sqref="G30"/>
    </sheetView>
  </sheetViews>
  <sheetFormatPr defaultRowHeight="12.75" x14ac:dyDescent="0.2"/>
  <cols>
    <col min="2" max="2" width="5.140625" bestFit="1" customWidth="1"/>
    <col min="3" max="3" width="12.85546875" bestFit="1" customWidth="1"/>
    <col min="4" max="4" width="8" bestFit="1" customWidth="1"/>
    <col min="5" max="5" width="3.28515625" bestFit="1" customWidth="1"/>
    <col min="6" max="6" width="7.7109375" bestFit="1" customWidth="1"/>
    <col min="7" max="7" width="10.42578125" bestFit="1" customWidth="1"/>
    <col min="8" max="8" width="11" bestFit="1" customWidth="1"/>
    <col min="9" max="9" width="25.7109375" bestFit="1" customWidth="1"/>
    <col min="10" max="10" width="21.7109375" bestFit="1" customWidth="1"/>
    <col min="11" max="11" width="7.7109375" bestFit="1" customWidth="1"/>
    <col min="12" max="12" width="6.7109375" bestFit="1" customWidth="1"/>
    <col min="13" max="13" width="16.28515625" bestFit="1" customWidth="1"/>
    <col min="14" max="14" width="16.140625" bestFit="1" customWidth="1"/>
    <col min="15" max="15" width="16" bestFit="1" customWidth="1"/>
    <col min="16" max="16" width="15.7109375" bestFit="1" customWidth="1"/>
    <col min="17" max="17" width="10.28515625" bestFit="1" customWidth="1"/>
  </cols>
  <sheetData>
    <row r="2" spans="1:17" x14ac:dyDescent="0.2">
      <c r="A2" s="29" t="s">
        <v>233</v>
      </c>
      <c r="B2" s="30"/>
      <c r="C2" s="30"/>
      <c r="D2" s="30"/>
      <c r="E2" s="30"/>
      <c r="F2" s="30"/>
      <c r="G2" s="30"/>
      <c r="H2" s="30"/>
      <c r="I2" s="30"/>
      <c r="J2" s="31"/>
    </row>
    <row r="3" spans="1:17" x14ac:dyDescent="0.2">
      <c r="A3" s="32" t="s">
        <v>1239</v>
      </c>
      <c r="B3" s="33"/>
      <c r="C3" s="33"/>
      <c r="D3" s="33"/>
      <c r="E3" s="33"/>
      <c r="F3" s="33"/>
      <c r="G3" s="33"/>
      <c r="H3" s="33"/>
      <c r="I3" s="33"/>
      <c r="J3" s="34"/>
    </row>
    <row r="4" spans="1:17" x14ac:dyDescent="0.2">
      <c r="A4" s="32" t="s">
        <v>225</v>
      </c>
      <c r="B4" s="33"/>
      <c r="C4" s="33"/>
      <c r="D4" s="33"/>
      <c r="E4" s="33"/>
      <c r="F4" s="33"/>
      <c r="G4" s="33"/>
      <c r="H4" s="33"/>
      <c r="I4" s="33"/>
      <c r="J4" s="34"/>
    </row>
    <row r="5" spans="1:17" x14ac:dyDescent="0.2">
      <c r="A5" s="32" t="s">
        <v>1248</v>
      </c>
      <c r="B5" s="33"/>
      <c r="C5" s="33"/>
      <c r="D5" s="33"/>
      <c r="E5" s="33"/>
      <c r="F5" s="33"/>
      <c r="G5" s="33"/>
      <c r="H5" s="33"/>
      <c r="I5" s="33"/>
      <c r="J5" s="34"/>
    </row>
    <row r="6" spans="1:17" x14ac:dyDescent="0.2">
      <c r="A6" s="35" t="s">
        <v>226</v>
      </c>
      <c r="B6" s="36"/>
      <c r="C6" s="36"/>
      <c r="D6" s="36"/>
      <c r="E6" s="36"/>
      <c r="F6" s="36"/>
      <c r="G6" s="36"/>
      <c r="H6" s="36"/>
      <c r="I6" s="36"/>
      <c r="J6" s="37"/>
    </row>
    <row r="8" spans="1:17" ht="22.5" x14ac:dyDescent="0.2">
      <c r="A8" s="38" t="s">
        <v>227</v>
      </c>
      <c r="B8" s="38" t="s">
        <v>234</v>
      </c>
      <c r="C8" s="38" t="s">
        <v>235</v>
      </c>
      <c r="D8" s="38" t="s">
        <v>236</v>
      </c>
      <c r="E8" s="38" t="s">
        <v>237</v>
      </c>
      <c r="F8" s="38" t="s">
        <v>238</v>
      </c>
      <c r="G8" s="38" t="s">
        <v>239</v>
      </c>
      <c r="H8" s="38" t="s">
        <v>240</v>
      </c>
      <c r="I8" s="38" t="s">
        <v>241</v>
      </c>
      <c r="J8" s="38" t="s">
        <v>242</v>
      </c>
      <c r="K8" s="38" t="s">
        <v>1243</v>
      </c>
      <c r="L8" s="38" t="s">
        <v>243</v>
      </c>
      <c r="M8" s="38" t="s">
        <v>229</v>
      </c>
      <c r="N8" s="38" t="s">
        <v>230</v>
      </c>
      <c r="O8" s="38" t="s">
        <v>231</v>
      </c>
      <c r="P8" s="38" t="s">
        <v>232</v>
      </c>
      <c r="Q8" s="38" t="s">
        <v>244</v>
      </c>
    </row>
    <row r="9" spans="1:17" x14ac:dyDescent="0.2">
      <c r="A9" s="24" t="s">
        <v>1249</v>
      </c>
      <c r="B9" s="27"/>
      <c r="C9" s="27"/>
      <c r="D9" s="27"/>
      <c r="E9" s="27"/>
      <c r="F9" s="27"/>
      <c r="G9" s="27"/>
      <c r="H9" s="27"/>
      <c r="I9" s="27"/>
      <c r="J9" s="27"/>
      <c r="K9" s="40"/>
      <c r="L9" s="27"/>
      <c r="M9" s="28"/>
      <c r="N9" s="28"/>
      <c r="O9" s="28"/>
      <c r="P9" s="28"/>
      <c r="Q9" s="27"/>
    </row>
    <row r="10" spans="1:17" x14ac:dyDescent="0.2">
      <c r="A10" s="21" t="s">
        <v>92</v>
      </c>
      <c r="B10" s="20" t="s">
        <v>1160</v>
      </c>
      <c r="C10" s="39">
        <v>46006</v>
      </c>
      <c r="D10" s="20" t="s">
        <v>137</v>
      </c>
      <c r="E10" s="20" t="s">
        <v>251</v>
      </c>
      <c r="F10" s="20" t="s">
        <v>1245</v>
      </c>
      <c r="G10" s="20" t="s">
        <v>1250</v>
      </c>
      <c r="H10" s="20" t="s">
        <v>1251</v>
      </c>
      <c r="I10" s="20" t="s">
        <v>1252</v>
      </c>
      <c r="J10" s="20" t="s">
        <v>1253</v>
      </c>
      <c r="K10" s="41" t="s">
        <v>1247</v>
      </c>
      <c r="L10" s="20" t="s">
        <v>1254</v>
      </c>
      <c r="M10" s="22">
        <v>600000</v>
      </c>
      <c r="N10" s="22">
        <v>0</v>
      </c>
      <c r="O10" s="22">
        <v>600000</v>
      </c>
      <c r="P10" s="22">
        <v>0</v>
      </c>
      <c r="Q10" s="20" t="s">
        <v>1245</v>
      </c>
    </row>
    <row r="11" spans="1:17" x14ac:dyDescent="0.2">
      <c r="A11" s="21" t="s">
        <v>92</v>
      </c>
      <c r="B11" s="20" t="s">
        <v>1160</v>
      </c>
      <c r="C11" s="39">
        <v>46006</v>
      </c>
      <c r="D11" s="20" t="s">
        <v>137</v>
      </c>
      <c r="E11" s="20" t="s">
        <v>251</v>
      </c>
      <c r="F11" s="20" t="s">
        <v>1245</v>
      </c>
      <c r="G11" s="20" t="s">
        <v>1250</v>
      </c>
      <c r="H11" s="20" t="s">
        <v>1251</v>
      </c>
      <c r="I11" s="20" t="s">
        <v>1252</v>
      </c>
      <c r="J11" s="20" t="s">
        <v>1253</v>
      </c>
      <c r="K11" s="41" t="s">
        <v>1247</v>
      </c>
      <c r="L11" s="20" t="s">
        <v>1254</v>
      </c>
      <c r="M11" s="22">
        <v>162000</v>
      </c>
      <c r="N11" s="22">
        <v>0</v>
      </c>
      <c r="O11" s="22">
        <v>762000</v>
      </c>
      <c r="P11" s="22">
        <v>0</v>
      </c>
      <c r="Q11" s="20" t="s">
        <v>1245</v>
      </c>
    </row>
    <row r="12" spans="1:17" x14ac:dyDescent="0.2">
      <c r="A12" s="21" t="s">
        <v>1255</v>
      </c>
      <c r="B12" s="21"/>
      <c r="C12" s="21"/>
      <c r="D12" s="21"/>
      <c r="E12" s="21"/>
      <c r="F12" s="21"/>
      <c r="G12" s="21"/>
      <c r="H12" s="21"/>
      <c r="I12" s="21"/>
      <c r="J12" s="21"/>
      <c r="K12" s="42"/>
      <c r="L12" s="21"/>
      <c r="M12" s="23">
        <v>762000</v>
      </c>
      <c r="N12" s="23">
        <v>0</v>
      </c>
      <c r="O12" s="23">
        <v>762000</v>
      </c>
      <c r="P12" s="23">
        <v>0</v>
      </c>
      <c r="Q12" s="21" t="s">
        <v>248</v>
      </c>
    </row>
    <row r="13" spans="1:17" x14ac:dyDescent="0.2">
      <c r="K13" s="41"/>
      <c r="M13" s="22"/>
      <c r="N13" s="22"/>
      <c r="O13" s="22"/>
      <c r="P13" s="22"/>
    </row>
    <row r="14" spans="1:17" x14ac:dyDescent="0.2">
      <c r="K14" s="41"/>
      <c r="M14" s="22"/>
      <c r="N14" s="22"/>
      <c r="O14" s="22"/>
      <c r="P14" s="2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B0F7-ECD0-4900-991E-F1E9E353A52B}">
  <sheetPr>
    <tabColor rgb="FF00B0F0"/>
  </sheetPr>
  <dimension ref="A2:R164"/>
  <sheetViews>
    <sheetView workbookViewId="0">
      <pane ySplit="8" topLeftCell="A135" activePane="bottomLeft" state="frozen"/>
      <selection pane="bottomLeft" activeCell="L83" sqref="L83"/>
    </sheetView>
  </sheetViews>
  <sheetFormatPr defaultRowHeight="12.75" x14ac:dyDescent="0.2"/>
  <cols>
    <col min="2" max="2" width="5.28515625" bestFit="1" customWidth="1"/>
    <col min="3" max="3" width="8.85546875" bestFit="1" customWidth="1"/>
    <col min="4" max="5" width="8.7109375" bestFit="1" customWidth="1"/>
    <col min="6" max="6" width="3.42578125" bestFit="1" customWidth="1"/>
    <col min="7" max="7" width="8.42578125" bestFit="1" customWidth="1"/>
    <col min="8" max="8" width="13.140625" bestFit="1" customWidth="1"/>
    <col min="9" max="9" width="35.42578125" bestFit="1" customWidth="1"/>
    <col min="10" max="12" width="10" bestFit="1" customWidth="1"/>
    <col min="13" max="13" width="8.7109375" bestFit="1" customWidth="1"/>
    <col min="14" max="14" width="8.140625" bestFit="1" customWidth="1"/>
    <col min="15" max="15" width="8.28515625" bestFit="1" customWidth="1"/>
    <col min="17" max="17" width="25.7109375" bestFit="1" customWidth="1"/>
    <col min="18" max="18" width="21.5703125" bestFit="1" customWidth="1"/>
  </cols>
  <sheetData>
    <row r="2" spans="1:17" x14ac:dyDescent="0.2">
      <c r="A2" s="29" t="s">
        <v>1546</v>
      </c>
      <c r="B2" s="30"/>
      <c r="C2" s="30"/>
      <c r="D2" s="30"/>
      <c r="E2" s="30"/>
      <c r="F2" s="30"/>
      <c r="G2" s="30"/>
      <c r="H2" s="30"/>
      <c r="I2" s="30"/>
      <c r="J2" s="31"/>
    </row>
    <row r="3" spans="1:17" x14ac:dyDescent="0.2">
      <c r="A3" s="32" t="s">
        <v>1547</v>
      </c>
      <c r="B3" s="33"/>
      <c r="C3" s="33"/>
      <c r="D3" s="33"/>
      <c r="E3" s="33"/>
      <c r="F3" s="33"/>
      <c r="G3" s="33"/>
      <c r="H3" s="33"/>
      <c r="I3" s="33"/>
      <c r="J3" s="34"/>
    </row>
    <row r="4" spans="1:17" x14ac:dyDescent="0.2">
      <c r="A4" s="32" t="s">
        <v>225</v>
      </c>
      <c r="B4" s="33"/>
      <c r="C4" s="33"/>
      <c r="D4" s="33"/>
      <c r="E4" s="33"/>
      <c r="F4" s="33"/>
      <c r="G4" s="33"/>
      <c r="H4" s="33"/>
      <c r="I4" s="33"/>
      <c r="J4" s="34"/>
    </row>
    <row r="5" spans="1:17" x14ac:dyDescent="0.2">
      <c r="A5" s="32" t="s">
        <v>1548</v>
      </c>
      <c r="B5" s="33"/>
      <c r="C5" s="33"/>
      <c r="D5" s="33"/>
      <c r="E5" s="33"/>
      <c r="F5" s="33"/>
      <c r="G5" s="33"/>
      <c r="H5" s="33"/>
      <c r="I5" s="33"/>
      <c r="J5" s="34"/>
    </row>
    <row r="6" spans="1:17" x14ac:dyDescent="0.2">
      <c r="A6" s="35" t="s">
        <v>226</v>
      </c>
      <c r="B6" s="36"/>
      <c r="C6" s="36"/>
      <c r="D6" s="36"/>
      <c r="E6" s="36"/>
      <c r="F6" s="36"/>
      <c r="G6" s="36"/>
      <c r="H6" s="36"/>
      <c r="I6" s="36"/>
      <c r="J6" s="37"/>
    </row>
    <row r="8" spans="1:17" ht="22.5" x14ac:dyDescent="0.2">
      <c r="A8" s="38" t="s">
        <v>227</v>
      </c>
      <c r="B8" s="38" t="s">
        <v>234</v>
      </c>
      <c r="C8" s="38" t="s">
        <v>235</v>
      </c>
      <c r="D8" s="38" t="s">
        <v>1549</v>
      </c>
      <c r="E8" s="38" t="s">
        <v>1550</v>
      </c>
      <c r="F8" s="38" t="s">
        <v>237</v>
      </c>
      <c r="G8" s="38" t="s">
        <v>1551</v>
      </c>
      <c r="H8" s="38" t="s">
        <v>1552</v>
      </c>
      <c r="I8" s="38" t="s">
        <v>242</v>
      </c>
      <c r="J8" s="38" t="s">
        <v>1553</v>
      </c>
      <c r="K8" s="38" t="s">
        <v>1554</v>
      </c>
      <c r="L8" s="38" t="s">
        <v>1555</v>
      </c>
      <c r="M8" s="38" t="s">
        <v>1556</v>
      </c>
      <c r="N8" s="38" t="s">
        <v>1557</v>
      </c>
      <c r="O8" s="38" t="s">
        <v>1558</v>
      </c>
      <c r="P8" s="38" t="s">
        <v>1559</v>
      </c>
      <c r="Q8" s="38" t="s">
        <v>244</v>
      </c>
    </row>
    <row r="9" spans="1:17" x14ac:dyDescent="0.2">
      <c r="A9" s="59" t="s">
        <v>1560</v>
      </c>
      <c r="B9" s="59"/>
      <c r="C9" s="59"/>
      <c r="D9" s="59"/>
      <c r="E9" s="59"/>
      <c r="F9" s="59"/>
      <c r="G9" s="59"/>
      <c r="H9" s="59"/>
      <c r="I9" s="61"/>
      <c r="J9" s="61"/>
      <c r="K9" s="61"/>
      <c r="L9" s="61"/>
      <c r="M9" s="61"/>
      <c r="N9" s="61"/>
      <c r="O9" s="59"/>
      <c r="P9" s="63"/>
      <c r="Q9" s="59" t="s">
        <v>248</v>
      </c>
    </row>
    <row r="10" spans="1:17" x14ac:dyDescent="0.2">
      <c r="A10" s="21" t="s">
        <v>84</v>
      </c>
      <c r="B10" s="20" t="s">
        <v>246</v>
      </c>
      <c r="C10" s="39">
        <v>45494</v>
      </c>
      <c r="D10" s="39">
        <v>45508</v>
      </c>
      <c r="E10" s="39">
        <v>45526</v>
      </c>
      <c r="F10" s="20" t="s">
        <v>249</v>
      </c>
      <c r="G10" s="20" t="s">
        <v>1245</v>
      </c>
      <c r="H10" s="20" t="s">
        <v>1561</v>
      </c>
      <c r="I10" s="22" t="s">
        <v>1562</v>
      </c>
      <c r="J10" s="22">
        <v>1200</v>
      </c>
      <c r="K10" s="22">
        <v>0</v>
      </c>
      <c r="L10" s="22">
        <v>1200</v>
      </c>
      <c r="M10" s="22">
        <v>0</v>
      </c>
      <c r="N10" s="62"/>
      <c r="O10" s="60" t="s">
        <v>1245</v>
      </c>
      <c r="P10" s="64"/>
      <c r="Q10" s="20" t="s">
        <v>1563</v>
      </c>
    </row>
    <row r="11" spans="1:17" x14ac:dyDescent="0.2">
      <c r="A11" s="21" t="s">
        <v>84</v>
      </c>
      <c r="B11" s="20" t="s">
        <v>1395</v>
      </c>
      <c r="C11" s="39">
        <v>45939</v>
      </c>
      <c r="D11" s="39">
        <v>45939</v>
      </c>
      <c r="E11" s="39">
        <v>45947</v>
      </c>
      <c r="F11" s="20" t="s">
        <v>1564</v>
      </c>
      <c r="G11" s="20" t="s">
        <v>1245</v>
      </c>
      <c r="H11" s="20" t="s">
        <v>1565</v>
      </c>
      <c r="I11" s="22" t="s">
        <v>1566</v>
      </c>
      <c r="J11" s="22">
        <v>80000</v>
      </c>
      <c r="K11" s="22">
        <v>0</v>
      </c>
      <c r="L11" s="22">
        <v>81200</v>
      </c>
      <c r="M11" s="22">
        <v>0</v>
      </c>
      <c r="N11" s="62"/>
      <c r="O11" s="60" t="s">
        <v>1245</v>
      </c>
      <c r="P11" s="64"/>
      <c r="Q11" s="20" t="s">
        <v>1245</v>
      </c>
    </row>
    <row r="12" spans="1:17" x14ac:dyDescent="0.2">
      <c r="A12" s="21" t="s">
        <v>84</v>
      </c>
      <c r="B12" s="20" t="s">
        <v>1395</v>
      </c>
      <c r="C12" s="39">
        <v>45944</v>
      </c>
      <c r="D12" s="39">
        <v>45944</v>
      </c>
      <c r="E12" s="39">
        <v>45971</v>
      </c>
      <c r="F12" s="20" t="s">
        <v>1564</v>
      </c>
      <c r="G12" s="20" t="s">
        <v>1245</v>
      </c>
      <c r="H12" s="20" t="s">
        <v>1567</v>
      </c>
      <c r="I12" s="22" t="s">
        <v>1562</v>
      </c>
      <c r="J12" s="22">
        <v>1200</v>
      </c>
      <c r="K12" s="22">
        <v>0</v>
      </c>
      <c r="L12" s="22">
        <v>82400</v>
      </c>
      <c r="M12" s="22">
        <v>0</v>
      </c>
      <c r="N12" s="62"/>
      <c r="O12" s="60" t="s">
        <v>1245</v>
      </c>
      <c r="P12" s="64"/>
      <c r="Q12" s="20" t="s">
        <v>1245</v>
      </c>
    </row>
    <row r="13" spans="1:17" x14ac:dyDescent="0.2">
      <c r="A13" s="59" t="s">
        <v>1568</v>
      </c>
      <c r="B13" s="59"/>
      <c r="C13" s="59"/>
      <c r="D13" s="59"/>
      <c r="E13" s="59"/>
      <c r="F13" s="59"/>
      <c r="G13" s="59"/>
      <c r="H13" s="59"/>
      <c r="I13" s="61" t="s">
        <v>248</v>
      </c>
      <c r="J13" s="61">
        <v>82400</v>
      </c>
      <c r="K13" s="61">
        <v>0</v>
      </c>
      <c r="L13" s="61">
        <v>82400</v>
      </c>
      <c r="M13" s="61">
        <v>0</v>
      </c>
      <c r="N13" s="61"/>
      <c r="O13" s="59"/>
      <c r="P13" s="63"/>
      <c r="Q13" s="21" t="s">
        <v>248</v>
      </c>
    </row>
    <row r="14" spans="1:17" x14ac:dyDescent="0.2">
      <c r="I14" s="22"/>
      <c r="J14" s="22"/>
      <c r="K14" s="22"/>
      <c r="L14" s="22"/>
      <c r="M14" s="22"/>
      <c r="N14" s="62"/>
      <c r="O14" s="60"/>
      <c r="P14" s="64"/>
    </row>
    <row r="15" spans="1:17" x14ac:dyDescent="0.2">
      <c r="A15" s="59" t="s">
        <v>1569</v>
      </c>
      <c r="B15" s="59"/>
      <c r="C15" s="59"/>
      <c r="D15" s="59"/>
      <c r="E15" s="59"/>
      <c r="F15" s="59"/>
      <c r="G15" s="59"/>
      <c r="H15" s="59"/>
      <c r="I15" s="61"/>
      <c r="J15" s="61"/>
      <c r="K15" s="61"/>
      <c r="L15" s="61"/>
      <c r="M15" s="61"/>
      <c r="N15" s="61"/>
      <c r="O15" s="59"/>
      <c r="P15" s="63"/>
      <c r="Q15" s="59" t="s">
        <v>248</v>
      </c>
    </row>
    <row r="16" spans="1:17" x14ac:dyDescent="0.2">
      <c r="A16" s="21" t="s">
        <v>84</v>
      </c>
      <c r="B16" s="20" t="s">
        <v>1159</v>
      </c>
      <c r="C16" s="39">
        <v>45979</v>
      </c>
      <c r="D16" s="39">
        <v>45979</v>
      </c>
      <c r="E16" s="39">
        <v>45987</v>
      </c>
      <c r="F16" s="20" t="s">
        <v>1564</v>
      </c>
      <c r="G16" s="20" t="s">
        <v>1245</v>
      </c>
      <c r="H16" s="20" t="s">
        <v>1570</v>
      </c>
      <c r="I16" s="22" t="s">
        <v>1571</v>
      </c>
      <c r="J16" s="22">
        <v>589382</v>
      </c>
      <c r="K16" s="22">
        <v>0</v>
      </c>
      <c r="L16" s="22">
        <v>589382</v>
      </c>
      <c r="M16" s="22">
        <v>0</v>
      </c>
      <c r="N16" s="62"/>
      <c r="O16" s="60" t="s">
        <v>1245</v>
      </c>
      <c r="P16" s="64"/>
      <c r="Q16" s="20" t="s">
        <v>1245</v>
      </c>
    </row>
    <row r="17" spans="1:17" x14ac:dyDescent="0.2">
      <c r="A17" s="59" t="s">
        <v>1572</v>
      </c>
      <c r="B17" s="59"/>
      <c r="C17" s="59"/>
      <c r="D17" s="59"/>
      <c r="E17" s="59"/>
      <c r="F17" s="59"/>
      <c r="G17" s="59"/>
      <c r="H17" s="59"/>
      <c r="I17" s="61" t="s">
        <v>248</v>
      </c>
      <c r="J17" s="61">
        <v>589382</v>
      </c>
      <c r="K17" s="61">
        <v>0</v>
      </c>
      <c r="L17" s="61">
        <v>589382</v>
      </c>
      <c r="M17" s="61">
        <v>0</v>
      </c>
      <c r="N17" s="61"/>
      <c r="O17" s="59"/>
      <c r="P17" s="63"/>
      <c r="Q17" s="21" t="s">
        <v>248</v>
      </c>
    </row>
    <row r="18" spans="1:17" x14ac:dyDescent="0.2">
      <c r="I18" s="22"/>
      <c r="J18" s="22"/>
      <c r="K18" s="22"/>
      <c r="L18" s="22"/>
      <c r="M18" s="22"/>
      <c r="N18" s="62"/>
      <c r="O18" s="60"/>
      <c r="P18" s="64"/>
    </row>
    <row r="19" spans="1:17" x14ac:dyDescent="0.2">
      <c r="A19" s="59" t="s">
        <v>1573</v>
      </c>
      <c r="B19" s="59"/>
      <c r="C19" s="59"/>
      <c r="D19" s="59"/>
      <c r="E19" s="59"/>
      <c r="F19" s="59"/>
      <c r="G19" s="59"/>
      <c r="H19" s="59"/>
      <c r="I19" s="61"/>
      <c r="J19" s="61"/>
      <c r="K19" s="61"/>
      <c r="L19" s="61"/>
      <c r="M19" s="61"/>
      <c r="N19" s="61"/>
      <c r="O19" s="59"/>
      <c r="P19" s="63"/>
      <c r="Q19" s="59" t="s">
        <v>248</v>
      </c>
    </row>
    <row r="20" spans="1:17" x14ac:dyDescent="0.2">
      <c r="A20" s="21" t="s">
        <v>84</v>
      </c>
      <c r="B20" s="20" t="s">
        <v>1157</v>
      </c>
      <c r="C20" s="39">
        <v>45711</v>
      </c>
      <c r="D20" s="39">
        <v>45873</v>
      </c>
      <c r="E20" s="39">
        <v>45881</v>
      </c>
      <c r="F20" s="20" t="s">
        <v>1564</v>
      </c>
      <c r="G20" s="20" t="s">
        <v>1245</v>
      </c>
      <c r="H20" s="20" t="s">
        <v>1574</v>
      </c>
      <c r="I20" s="22" t="s">
        <v>1562</v>
      </c>
      <c r="J20" s="22">
        <v>39600</v>
      </c>
      <c r="K20" s="22">
        <v>0</v>
      </c>
      <c r="L20" s="22">
        <v>39600</v>
      </c>
      <c r="M20" s="22">
        <v>0</v>
      </c>
      <c r="N20" s="62"/>
      <c r="O20" s="60" t="s">
        <v>1245</v>
      </c>
      <c r="P20" s="64"/>
      <c r="Q20" s="20" t="s">
        <v>1245</v>
      </c>
    </row>
    <row r="21" spans="1:17" x14ac:dyDescent="0.2">
      <c r="A21" s="21" t="s">
        <v>84</v>
      </c>
      <c r="B21" s="20" t="s">
        <v>1342</v>
      </c>
      <c r="C21" s="39">
        <v>45738</v>
      </c>
      <c r="D21" s="39">
        <v>45873</v>
      </c>
      <c r="E21" s="39">
        <v>45888</v>
      </c>
      <c r="F21" s="20" t="s">
        <v>1564</v>
      </c>
      <c r="G21" s="20" t="s">
        <v>1245</v>
      </c>
      <c r="H21" s="20" t="s">
        <v>1575</v>
      </c>
      <c r="I21" s="22" t="s">
        <v>1562</v>
      </c>
      <c r="J21" s="22">
        <v>9600</v>
      </c>
      <c r="K21" s="22">
        <v>0</v>
      </c>
      <c r="L21" s="22">
        <v>49200</v>
      </c>
      <c r="M21" s="22">
        <v>0</v>
      </c>
      <c r="N21" s="62"/>
      <c r="O21" s="60" t="s">
        <v>1245</v>
      </c>
      <c r="P21" s="64"/>
      <c r="Q21" s="20" t="s">
        <v>1245</v>
      </c>
    </row>
    <row r="22" spans="1:17" x14ac:dyDescent="0.2">
      <c r="A22" s="21" t="s">
        <v>84</v>
      </c>
      <c r="B22" s="20" t="s">
        <v>1160</v>
      </c>
      <c r="C22" s="39">
        <v>46002</v>
      </c>
      <c r="D22" s="39">
        <v>46002</v>
      </c>
      <c r="E22" s="39">
        <v>46010</v>
      </c>
      <c r="F22" s="20" t="s">
        <v>1564</v>
      </c>
      <c r="G22" s="20" t="s">
        <v>1245</v>
      </c>
      <c r="H22" s="20" t="s">
        <v>1576</v>
      </c>
      <c r="I22" s="22" t="s">
        <v>1566</v>
      </c>
      <c r="J22" s="22">
        <v>10000</v>
      </c>
      <c r="K22" s="22">
        <v>0</v>
      </c>
      <c r="L22" s="22">
        <v>59200</v>
      </c>
      <c r="M22" s="22">
        <v>0</v>
      </c>
      <c r="N22" s="62"/>
      <c r="O22" s="60" t="s">
        <v>1245</v>
      </c>
      <c r="P22" s="64"/>
      <c r="Q22" s="20" t="s">
        <v>1245</v>
      </c>
    </row>
    <row r="23" spans="1:17" x14ac:dyDescent="0.2">
      <c r="A23" s="59" t="s">
        <v>1577</v>
      </c>
      <c r="B23" s="59"/>
      <c r="C23" s="59"/>
      <c r="D23" s="59"/>
      <c r="E23" s="59"/>
      <c r="F23" s="59"/>
      <c r="G23" s="59"/>
      <c r="H23" s="59"/>
      <c r="I23" s="61" t="s">
        <v>248</v>
      </c>
      <c r="J23" s="61">
        <v>59200</v>
      </c>
      <c r="K23" s="61">
        <v>0</v>
      </c>
      <c r="L23" s="61">
        <v>59200</v>
      </c>
      <c r="M23" s="61">
        <v>0</v>
      </c>
      <c r="N23" s="61"/>
      <c r="O23" s="59"/>
      <c r="P23" s="63"/>
      <c r="Q23" s="21" t="s">
        <v>248</v>
      </c>
    </row>
    <row r="24" spans="1:17" x14ac:dyDescent="0.2">
      <c r="I24" s="22"/>
      <c r="J24" s="22"/>
      <c r="K24" s="22"/>
      <c r="L24" s="22"/>
      <c r="M24" s="22"/>
      <c r="N24" s="62"/>
      <c r="O24" s="60"/>
      <c r="P24" s="64"/>
    </row>
    <row r="25" spans="1:17" x14ac:dyDescent="0.2">
      <c r="A25" s="59" t="s">
        <v>1578</v>
      </c>
      <c r="B25" s="59"/>
      <c r="C25" s="59"/>
      <c r="D25" s="59"/>
      <c r="E25" s="59"/>
      <c r="F25" s="59"/>
      <c r="G25" s="59"/>
      <c r="H25" s="59"/>
      <c r="I25" s="61"/>
      <c r="J25" s="61"/>
      <c r="K25" s="61"/>
      <c r="L25" s="61"/>
      <c r="M25" s="61"/>
      <c r="N25" s="61"/>
      <c r="O25" s="59"/>
      <c r="P25" s="63"/>
      <c r="Q25" s="59" t="s">
        <v>248</v>
      </c>
    </row>
    <row r="26" spans="1:17" x14ac:dyDescent="0.2">
      <c r="A26" s="21" t="s">
        <v>84</v>
      </c>
      <c r="B26" s="20" t="s">
        <v>1395</v>
      </c>
      <c r="C26" s="39">
        <v>45939</v>
      </c>
      <c r="D26" s="39">
        <v>45939</v>
      </c>
      <c r="E26" s="39">
        <v>45947</v>
      </c>
      <c r="F26" s="20" t="s">
        <v>1564</v>
      </c>
      <c r="G26" s="20" t="s">
        <v>1245</v>
      </c>
      <c r="H26" s="20" t="s">
        <v>1579</v>
      </c>
      <c r="I26" s="22" t="s">
        <v>1566</v>
      </c>
      <c r="J26" s="22">
        <v>80000</v>
      </c>
      <c r="K26" s="22">
        <v>0</v>
      </c>
      <c r="L26" s="22">
        <v>80000</v>
      </c>
      <c r="M26" s="22">
        <v>0</v>
      </c>
      <c r="N26" s="62"/>
      <c r="O26" s="60" t="s">
        <v>1245</v>
      </c>
      <c r="P26" s="64"/>
      <c r="Q26" s="20" t="s">
        <v>1245</v>
      </c>
    </row>
    <row r="27" spans="1:17" x14ac:dyDescent="0.2">
      <c r="A27" s="21" t="s">
        <v>84</v>
      </c>
      <c r="B27" s="20" t="s">
        <v>1395</v>
      </c>
      <c r="C27" s="39">
        <v>45943</v>
      </c>
      <c r="D27" s="39">
        <v>45943</v>
      </c>
      <c r="E27" s="39">
        <v>45957</v>
      </c>
      <c r="F27" s="20" t="s">
        <v>1564</v>
      </c>
      <c r="G27" s="20" t="s">
        <v>1245</v>
      </c>
      <c r="H27" s="20" t="s">
        <v>1580</v>
      </c>
      <c r="I27" s="22" t="s">
        <v>1571</v>
      </c>
      <c r="J27" s="22">
        <v>180000</v>
      </c>
      <c r="K27" s="22">
        <v>0</v>
      </c>
      <c r="L27" s="22">
        <v>260000</v>
      </c>
      <c r="M27" s="22">
        <v>0</v>
      </c>
      <c r="N27" s="62"/>
      <c r="O27" s="60" t="s">
        <v>1245</v>
      </c>
      <c r="P27" s="64"/>
      <c r="Q27" s="20" t="s">
        <v>1245</v>
      </c>
    </row>
    <row r="28" spans="1:17" x14ac:dyDescent="0.2">
      <c r="A28" s="21" t="s">
        <v>84</v>
      </c>
      <c r="B28" s="20" t="s">
        <v>1395</v>
      </c>
      <c r="C28" s="39">
        <v>45944</v>
      </c>
      <c r="D28" s="39">
        <v>45944</v>
      </c>
      <c r="E28" s="39">
        <v>45964</v>
      </c>
      <c r="F28" s="20" t="s">
        <v>1564</v>
      </c>
      <c r="G28" s="20" t="s">
        <v>1245</v>
      </c>
      <c r="H28" s="20" t="s">
        <v>1581</v>
      </c>
      <c r="I28" s="22" t="s">
        <v>1562</v>
      </c>
      <c r="J28" s="22">
        <v>16800</v>
      </c>
      <c r="K28" s="22">
        <v>0</v>
      </c>
      <c r="L28" s="22">
        <v>276800</v>
      </c>
      <c r="M28" s="22">
        <v>0</v>
      </c>
      <c r="N28" s="62"/>
      <c r="O28" s="60" t="s">
        <v>1245</v>
      </c>
      <c r="P28" s="64"/>
      <c r="Q28" s="20" t="s">
        <v>1245</v>
      </c>
    </row>
    <row r="29" spans="1:17" x14ac:dyDescent="0.2">
      <c r="A29" s="21" t="s">
        <v>84</v>
      </c>
      <c r="B29" s="20" t="s">
        <v>1395</v>
      </c>
      <c r="C29" s="39">
        <v>45944</v>
      </c>
      <c r="D29" s="39">
        <v>45944</v>
      </c>
      <c r="E29" s="39">
        <v>45971</v>
      </c>
      <c r="F29" s="20" t="s">
        <v>1564</v>
      </c>
      <c r="G29" s="20" t="s">
        <v>1245</v>
      </c>
      <c r="H29" s="20" t="s">
        <v>1582</v>
      </c>
      <c r="I29" s="22" t="s">
        <v>1562</v>
      </c>
      <c r="J29" s="22">
        <v>74400</v>
      </c>
      <c r="K29" s="22">
        <v>0</v>
      </c>
      <c r="L29" s="22">
        <v>351200</v>
      </c>
      <c r="M29" s="22">
        <v>0</v>
      </c>
      <c r="N29" s="62"/>
      <c r="O29" s="60" t="s">
        <v>1245</v>
      </c>
      <c r="P29" s="64"/>
      <c r="Q29" s="20" t="s">
        <v>1245</v>
      </c>
    </row>
    <row r="30" spans="1:17" x14ac:dyDescent="0.2">
      <c r="A30" s="59" t="s">
        <v>1583</v>
      </c>
      <c r="B30" s="59"/>
      <c r="C30" s="59"/>
      <c r="D30" s="59"/>
      <c r="E30" s="59"/>
      <c r="F30" s="59"/>
      <c r="G30" s="59"/>
      <c r="H30" s="59"/>
      <c r="I30" s="61" t="s">
        <v>248</v>
      </c>
      <c r="J30" s="61">
        <v>351200</v>
      </c>
      <c r="K30" s="61">
        <v>0</v>
      </c>
      <c r="L30" s="61">
        <v>351200</v>
      </c>
      <c r="M30" s="61">
        <v>0</v>
      </c>
      <c r="N30" s="61"/>
      <c r="O30" s="59"/>
      <c r="P30" s="63"/>
      <c r="Q30" s="21" t="s">
        <v>248</v>
      </c>
    </row>
    <row r="31" spans="1:17" x14ac:dyDescent="0.2">
      <c r="I31" s="22"/>
      <c r="J31" s="22"/>
      <c r="K31" s="22"/>
      <c r="L31" s="22"/>
      <c r="M31" s="22"/>
      <c r="N31" s="62"/>
      <c r="O31" s="60"/>
      <c r="P31" s="64"/>
    </row>
    <row r="32" spans="1:17" x14ac:dyDescent="0.2">
      <c r="A32" s="59" t="s">
        <v>1584</v>
      </c>
      <c r="B32" s="59"/>
      <c r="C32" s="59"/>
      <c r="D32" s="59"/>
      <c r="E32" s="59"/>
      <c r="F32" s="59"/>
      <c r="G32" s="59"/>
      <c r="H32" s="59"/>
      <c r="I32" s="61"/>
      <c r="J32" s="61"/>
      <c r="K32" s="61"/>
      <c r="L32" s="61"/>
      <c r="M32" s="61"/>
      <c r="N32" s="61"/>
      <c r="O32" s="59"/>
      <c r="P32" s="63"/>
      <c r="Q32" s="59" t="s">
        <v>248</v>
      </c>
    </row>
    <row r="33" spans="1:18" x14ac:dyDescent="0.2">
      <c r="A33" s="21" t="s">
        <v>84</v>
      </c>
      <c r="B33" s="20" t="s">
        <v>246</v>
      </c>
      <c r="C33" s="39">
        <v>44214</v>
      </c>
      <c r="D33" s="20" t="s">
        <v>1585</v>
      </c>
      <c r="E33" s="20" t="s">
        <v>1585</v>
      </c>
      <c r="F33" s="20" t="s">
        <v>249</v>
      </c>
      <c r="G33" s="20" t="s">
        <v>1245</v>
      </c>
      <c r="H33" s="20" t="s">
        <v>1245</v>
      </c>
      <c r="I33" s="22" t="s">
        <v>1586</v>
      </c>
      <c r="J33" s="22">
        <v>0</v>
      </c>
      <c r="K33" s="22">
        <v>36400</v>
      </c>
      <c r="L33" s="22">
        <v>0</v>
      </c>
      <c r="M33" s="22">
        <v>36400</v>
      </c>
      <c r="N33" s="62"/>
      <c r="O33" s="60" t="s">
        <v>1245</v>
      </c>
      <c r="P33" s="64"/>
      <c r="Q33" s="20" t="s">
        <v>1245</v>
      </c>
      <c r="R33" t="s">
        <v>1703</v>
      </c>
    </row>
    <row r="34" spans="1:18" x14ac:dyDescent="0.2">
      <c r="A34" s="59" t="s">
        <v>1587</v>
      </c>
      <c r="B34" s="59"/>
      <c r="C34" s="59"/>
      <c r="D34" s="59"/>
      <c r="E34" s="59"/>
      <c r="F34" s="59"/>
      <c r="G34" s="59"/>
      <c r="H34" s="59"/>
      <c r="I34" s="61" t="s">
        <v>248</v>
      </c>
      <c r="J34" s="61">
        <v>0</v>
      </c>
      <c r="K34" s="61">
        <v>36400</v>
      </c>
      <c r="L34" s="61">
        <v>0</v>
      </c>
      <c r="M34" s="61">
        <v>36400</v>
      </c>
      <c r="N34" s="61"/>
      <c r="O34" s="59"/>
      <c r="P34" s="63"/>
      <c r="Q34" s="21" t="s">
        <v>248</v>
      </c>
    </row>
    <row r="35" spans="1:18" x14ac:dyDescent="0.2">
      <c r="I35" s="22"/>
      <c r="J35" s="22"/>
      <c r="K35" s="22"/>
      <c r="L35" s="22"/>
      <c r="M35" s="22"/>
      <c r="N35" s="62"/>
      <c r="O35" s="60"/>
      <c r="P35" s="64"/>
    </row>
    <row r="36" spans="1:18" x14ac:dyDescent="0.2">
      <c r="A36" s="59" t="s">
        <v>1588</v>
      </c>
      <c r="B36" s="59"/>
      <c r="C36" s="59"/>
      <c r="D36" s="59"/>
      <c r="E36" s="59"/>
      <c r="F36" s="59"/>
      <c r="G36" s="59"/>
      <c r="H36" s="59"/>
      <c r="I36" s="61"/>
      <c r="J36" s="61"/>
      <c r="K36" s="61"/>
      <c r="L36" s="61"/>
      <c r="M36" s="61"/>
      <c r="N36" s="61"/>
      <c r="O36" s="59"/>
      <c r="P36" s="63"/>
      <c r="Q36" s="59" t="s">
        <v>248</v>
      </c>
    </row>
    <row r="37" spans="1:18" x14ac:dyDescent="0.2">
      <c r="A37" s="21" t="s">
        <v>84</v>
      </c>
      <c r="B37" s="20" t="s">
        <v>1157</v>
      </c>
      <c r="C37" s="39">
        <v>45711</v>
      </c>
      <c r="D37" s="39">
        <v>45873</v>
      </c>
      <c r="E37" s="39">
        <v>45881</v>
      </c>
      <c r="F37" s="20" t="s">
        <v>1564</v>
      </c>
      <c r="G37" s="20" t="s">
        <v>1245</v>
      </c>
      <c r="H37" s="20" t="s">
        <v>1589</v>
      </c>
      <c r="I37" s="22" t="s">
        <v>1562</v>
      </c>
      <c r="J37" s="22">
        <v>2400</v>
      </c>
      <c r="K37" s="22">
        <v>0</v>
      </c>
      <c r="L37" s="22">
        <v>2400</v>
      </c>
      <c r="M37" s="22">
        <v>0</v>
      </c>
      <c r="N37" s="62"/>
      <c r="O37" s="60" t="s">
        <v>1245</v>
      </c>
      <c r="P37" s="64"/>
      <c r="Q37" s="20" t="s">
        <v>1245</v>
      </c>
    </row>
    <row r="38" spans="1:18" x14ac:dyDescent="0.2">
      <c r="A38" s="21" t="s">
        <v>84</v>
      </c>
      <c r="B38" s="20" t="s">
        <v>1395</v>
      </c>
      <c r="C38" s="39">
        <v>45944</v>
      </c>
      <c r="D38" s="39">
        <v>45944</v>
      </c>
      <c r="E38" s="39">
        <v>45971</v>
      </c>
      <c r="F38" s="20" t="s">
        <v>1564</v>
      </c>
      <c r="G38" s="20" t="s">
        <v>1245</v>
      </c>
      <c r="H38" s="20" t="s">
        <v>1590</v>
      </c>
      <c r="I38" s="22" t="s">
        <v>1562</v>
      </c>
      <c r="J38" s="22">
        <v>19200</v>
      </c>
      <c r="K38" s="22">
        <v>0</v>
      </c>
      <c r="L38" s="22">
        <v>21600</v>
      </c>
      <c r="M38" s="22">
        <v>0</v>
      </c>
      <c r="N38" s="62"/>
      <c r="O38" s="60" t="s">
        <v>1245</v>
      </c>
      <c r="P38" s="64"/>
      <c r="Q38" s="20" t="s">
        <v>1245</v>
      </c>
    </row>
    <row r="39" spans="1:18" x14ac:dyDescent="0.2">
      <c r="A39" s="21" t="s">
        <v>84</v>
      </c>
      <c r="B39" s="20" t="s">
        <v>1160</v>
      </c>
      <c r="C39" s="39">
        <v>46002</v>
      </c>
      <c r="D39" s="39">
        <v>46002</v>
      </c>
      <c r="E39" s="39">
        <v>46010</v>
      </c>
      <c r="F39" s="20" t="s">
        <v>1564</v>
      </c>
      <c r="G39" s="20" t="s">
        <v>1245</v>
      </c>
      <c r="H39" s="20" t="s">
        <v>1591</v>
      </c>
      <c r="I39" s="22" t="s">
        <v>1566</v>
      </c>
      <c r="J39" s="22">
        <v>10000</v>
      </c>
      <c r="K39" s="22">
        <v>0</v>
      </c>
      <c r="L39" s="22">
        <v>31600</v>
      </c>
      <c r="M39" s="22">
        <v>0</v>
      </c>
      <c r="N39" s="62"/>
      <c r="O39" s="60" t="s">
        <v>1245</v>
      </c>
      <c r="P39" s="64"/>
      <c r="Q39" s="20" t="s">
        <v>1245</v>
      </c>
    </row>
    <row r="40" spans="1:18" x14ac:dyDescent="0.2">
      <c r="A40" s="59" t="s">
        <v>1592</v>
      </c>
      <c r="B40" s="59"/>
      <c r="C40" s="59"/>
      <c r="D40" s="59"/>
      <c r="E40" s="59"/>
      <c r="F40" s="59"/>
      <c r="G40" s="59"/>
      <c r="H40" s="59"/>
      <c r="I40" s="61" t="s">
        <v>248</v>
      </c>
      <c r="J40" s="61">
        <v>31600</v>
      </c>
      <c r="K40" s="61">
        <v>0</v>
      </c>
      <c r="L40" s="61">
        <v>31600</v>
      </c>
      <c r="M40" s="61">
        <v>0</v>
      </c>
      <c r="N40" s="61"/>
      <c r="O40" s="59"/>
      <c r="P40" s="63"/>
      <c r="Q40" s="21" t="s">
        <v>248</v>
      </c>
    </row>
    <row r="41" spans="1:18" x14ac:dyDescent="0.2">
      <c r="I41" s="22"/>
      <c r="J41" s="22"/>
      <c r="K41" s="22"/>
      <c r="L41" s="22"/>
      <c r="M41" s="22"/>
      <c r="N41" s="62"/>
      <c r="O41" s="60"/>
      <c r="P41" s="64"/>
    </row>
    <row r="42" spans="1:18" x14ac:dyDescent="0.2">
      <c r="A42" s="59" t="s">
        <v>1593</v>
      </c>
      <c r="B42" s="59"/>
      <c r="C42" s="59"/>
      <c r="D42" s="59"/>
      <c r="E42" s="59"/>
      <c r="F42" s="59"/>
      <c r="G42" s="59"/>
      <c r="H42" s="59"/>
      <c r="I42" s="61"/>
      <c r="J42" s="61"/>
      <c r="K42" s="61"/>
      <c r="L42" s="61"/>
      <c r="M42" s="61"/>
      <c r="N42" s="61"/>
      <c r="O42" s="59"/>
      <c r="P42" s="63"/>
      <c r="Q42" s="59" t="s">
        <v>248</v>
      </c>
    </row>
    <row r="43" spans="1:18" x14ac:dyDescent="0.2">
      <c r="A43" s="21" t="s">
        <v>84</v>
      </c>
      <c r="B43" s="20" t="s">
        <v>1160</v>
      </c>
      <c r="C43" s="39">
        <v>46003</v>
      </c>
      <c r="D43" s="39">
        <v>46003</v>
      </c>
      <c r="E43" s="39">
        <v>46011</v>
      </c>
      <c r="F43" s="20" t="s">
        <v>1564</v>
      </c>
      <c r="G43" s="20" t="s">
        <v>1245</v>
      </c>
      <c r="H43" s="20" t="s">
        <v>1594</v>
      </c>
      <c r="I43" s="22" t="s">
        <v>1595</v>
      </c>
      <c r="J43" s="22">
        <v>25375</v>
      </c>
      <c r="K43" s="22">
        <v>0</v>
      </c>
      <c r="L43" s="22">
        <v>25375</v>
      </c>
      <c r="M43" s="22">
        <v>0</v>
      </c>
      <c r="N43" s="62"/>
      <c r="O43" s="60" t="s">
        <v>1245</v>
      </c>
      <c r="P43" s="64"/>
      <c r="Q43" s="20" t="s">
        <v>1245</v>
      </c>
    </row>
    <row r="44" spans="1:18" x14ac:dyDescent="0.2">
      <c r="A44" s="59" t="s">
        <v>1596</v>
      </c>
      <c r="B44" s="59"/>
      <c r="C44" s="59"/>
      <c r="D44" s="59"/>
      <c r="E44" s="59"/>
      <c r="F44" s="59"/>
      <c r="G44" s="59"/>
      <c r="H44" s="59"/>
      <c r="I44" s="61" t="s">
        <v>248</v>
      </c>
      <c r="J44" s="61">
        <v>25375</v>
      </c>
      <c r="K44" s="61">
        <v>0</v>
      </c>
      <c r="L44" s="61">
        <v>25375</v>
      </c>
      <c r="M44" s="61">
        <v>0</v>
      </c>
      <c r="N44" s="61"/>
      <c r="O44" s="59"/>
      <c r="P44" s="63"/>
      <c r="Q44" s="21" t="s">
        <v>248</v>
      </c>
    </row>
    <row r="45" spans="1:18" x14ac:dyDescent="0.2">
      <c r="I45" s="22"/>
      <c r="J45" s="22"/>
      <c r="K45" s="22"/>
      <c r="L45" s="22"/>
      <c r="M45" s="22"/>
      <c r="N45" s="62"/>
      <c r="O45" s="60"/>
      <c r="P45" s="64"/>
    </row>
    <row r="46" spans="1:18" x14ac:dyDescent="0.2">
      <c r="A46" s="59" t="s">
        <v>1597</v>
      </c>
      <c r="B46" s="59"/>
      <c r="C46" s="59"/>
      <c r="D46" s="59"/>
      <c r="E46" s="59"/>
      <c r="F46" s="59"/>
      <c r="G46" s="59"/>
      <c r="H46" s="59"/>
      <c r="I46" s="61"/>
      <c r="J46" s="61"/>
      <c r="K46" s="61"/>
      <c r="L46" s="61"/>
      <c r="M46" s="61"/>
      <c r="N46" s="61"/>
      <c r="O46" s="59"/>
      <c r="P46" s="63"/>
      <c r="Q46" s="59" t="s">
        <v>248</v>
      </c>
    </row>
    <row r="47" spans="1:18" x14ac:dyDescent="0.2">
      <c r="A47" s="21" t="s">
        <v>84</v>
      </c>
      <c r="B47" s="20" t="s">
        <v>1160</v>
      </c>
      <c r="C47" s="39">
        <v>46002</v>
      </c>
      <c r="D47" s="39">
        <v>46002</v>
      </c>
      <c r="E47" s="39">
        <v>46010</v>
      </c>
      <c r="F47" s="20" t="s">
        <v>1564</v>
      </c>
      <c r="G47" s="20" t="s">
        <v>1245</v>
      </c>
      <c r="H47" s="20" t="s">
        <v>1598</v>
      </c>
      <c r="I47" s="22" t="s">
        <v>1566</v>
      </c>
      <c r="J47" s="22">
        <v>10000</v>
      </c>
      <c r="K47" s="22">
        <v>0</v>
      </c>
      <c r="L47" s="22">
        <v>10000</v>
      </c>
      <c r="M47" s="22">
        <v>0</v>
      </c>
      <c r="N47" s="62"/>
      <c r="O47" s="60" t="s">
        <v>1245</v>
      </c>
      <c r="P47" s="64"/>
      <c r="Q47" s="20" t="s">
        <v>1245</v>
      </c>
    </row>
    <row r="48" spans="1:18" x14ac:dyDescent="0.2">
      <c r="A48" s="59" t="s">
        <v>1599</v>
      </c>
      <c r="B48" s="59"/>
      <c r="C48" s="59"/>
      <c r="D48" s="59"/>
      <c r="E48" s="59"/>
      <c r="F48" s="59"/>
      <c r="G48" s="59"/>
      <c r="H48" s="59"/>
      <c r="I48" s="61" t="s">
        <v>248</v>
      </c>
      <c r="J48" s="61">
        <v>10000</v>
      </c>
      <c r="K48" s="61">
        <v>0</v>
      </c>
      <c r="L48" s="61">
        <v>10000</v>
      </c>
      <c r="M48" s="61">
        <v>0</v>
      </c>
      <c r="N48" s="61"/>
      <c r="O48" s="59"/>
      <c r="P48" s="63"/>
      <c r="Q48" s="21" t="s">
        <v>248</v>
      </c>
    </row>
    <row r="49" spans="1:17" x14ac:dyDescent="0.2">
      <c r="I49" s="22"/>
      <c r="J49" s="22"/>
      <c r="K49" s="22"/>
      <c r="L49" s="22"/>
      <c r="M49" s="22"/>
      <c r="N49" s="62"/>
      <c r="O49" s="60"/>
      <c r="P49" s="64"/>
    </row>
    <row r="50" spans="1:17" x14ac:dyDescent="0.2">
      <c r="A50" s="59" t="s">
        <v>1600</v>
      </c>
      <c r="B50" s="59"/>
      <c r="C50" s="59"/>
      <c r="D50" s="59"/>
      <c r="E50" s="59"/>
      <c r="F50" s="59"/>
      <c r="G50" s="59"/>
      <c r="H50" s="59"/>
      <c r="I50" s="61"/>
      <c r="J50" s="61"/>
      <c r="K50" s="61"/>
      <c r="L50" s="61"/>
      <c r="M50" s="61"/>
      <c r="N50" s="61"/>
      <c r="O50" s="59"/>
      <c r="P50" s="63"/>
      <c r="Q50" s="59" t="s">
        <v>248</v>
      </c>
    </row>
    <row r="51" spans="1:17" x14ac:dyDescent="0.2">
      <c r="A51" s="21" t="s">
        <v>84</v>
      </c>
      <c r="B51" s="20" t="s">
        <v>1160</v>
      </c>
      <c r="C51" s="39">
        <v>46002</v>
      </c>
      <c r="D51" s="39">
        <v>46002</v>
      </c>
      <c r="E51" s="39">
        <v>46010</v>
      </c>
      <c r="F51" s="20" t="s">
        <v>1564</v>
      </c>
      <c r="G51" s="20" t="s">
        <v>1245</v>
      </c>
      <c r="H51" s="20" t="s">
        <v>1601</v>
      </c>
      <c r="I51" s="22" t="s">
        <v>1566</v>
      </c>
      <c r="J51" s="22">
        <v>20000</v>
      </c>
      <c r="K51" s="22">
        <v>0</v>
      </c>
      <c r="L51" s="22">
        <v>20000</v>
      </c>
      <c r="M51" s="22">
        <v>0</v>
      </c>
      <c r="N51" s="62"/>
      <c r="O51" s="60" t="s">
        <v>1245</v>
      </c>
      <c r="P51" s="64"/>
      <c r="Q51" s="20" t="s">
        <v>1245</v>
      </c>
    </row>
    <row r="52" spans="1:17" x14ac:dyDescent="0.2">
      <c r="A52" s="59" t="s">
        <v>1602</v>
      </c>
      <c r="B52" s="59"/>
      <c r="C52" s="59"/>
      <c r="D52" s="59"/>
      <c r="E52" s="59"/>
      <c r="F52" s="59"/>
      <c r="G52" s="59"/>
      <c r="H52" s="59"/>
      <c r="I52" s="61" t="s">
        <v>248</v>
      </c>
      <c r="J52" s="61">
        <v>20000</v>
      </c>
      <c r="K52" s="61">
        <v>0</v>
      </c>
      <c r="L52" s="61">
        <v>20000</v>
      </c>
      <c r="M52" s="61">
        <v>0</v>
      </c>
      <c r="N52" s="61"/>
      <c r="O52" s="59"/>
      <c r="P52" s="63"/>
      <c r="Q52" s="21" t="s">
        <v>248</v>
      </c>
    </row>
    <row r="53" spans="1:17" x14ac:dyDescent="0.2">
      <c r="I53" s="22"/>
      <c r="J53" s="22"/>
      <c r="K53" s="22"/>
      <c r="L53" s="22"/>
      <c r="M53" s="22"/>
      <c r="N53" s="62"/>
      <c r="O53" s="60"/>
      <c r="P53" s="64"/>
    </row>
    <row r="54" spans="1:17" x14ac:dyDescent="0.2">
      <c r="A54" s="59" t="s">
        <v>1603</v>
      </c>
      <c r="B54" s="59"/>
      <c r="C54" s="59"/>
      <c r="D54" s="59"/>
      <c r="E54" s="59"/>
      <c r="F54" s="59"/>
      <c r="G54" s="59"/>
      <c r="H54" s="59"/>
      <c r="I54" s="61"/>
      <c r="J54" s="61"/>
      <c r="K54" s="61"/>
      <c r="L54" s="61"/>
      <c r="M54" s="61"/>
      <c r="N54" s="61"/>
      <c r="O54" s="59"/>
      <c r="P54" s="63"/>
      <c r="Q54" s="59" t="s">
        <v>248</v>
      </c>
    </row>
    <row r="55" spans="1:17" x14ac:dyDescent="0.2">
      <c r="A55" s="21" t="s">
        <v>84</v>
      </c>
      <c r="B55" s="20" t="s">
        <v>1157</v>
      </c>
      <c r="C55" s="39">
        <v>45711</v>
      </c>
      <c r="D55" s="39">
        <v>45873</v>
      </c>
      <c r="E55" s="39">
        <v>45881</v>
      </c>
      <c r="F55" s="20" t="s">
        <v>1564</v>
      </c>
      <c r="G55" s="20" t="s">
        <v>1245</v>
      </c>
      <c r="H55" s="20" t="s">
        <v>1604</v>
      </c>
      <c r="I55" s="22" t="s">
        <v>1562</v>
      </c>
      <c r="J55" s="22">
        <v>36000</v>
      </c>
      <c r="K55" s="22">
        <v>0</v>
      </c>
      <c r="L55" s="22">
        <v>36000</v>
      </c>
      <c r="M55" s="22">
        <v>0</v>
      </c>
      <c r="N55" s="62"/>
      <c r="O55" s="60" t="s">
        <v>1245</v>
      </c>
      <c r="P55" s="64"/>
      <c r="Q55" s="20" t="s">
        <v>1245</v>
      </c>
    </row>
    <row r="56" spans="1:17" x14ac:dyDescent="0.2">
      <c r="A56" s="21" t="s">
        <v>84</v>
      </c>
      <c r="B56" s="20" t="s">
        <v>1342</v>
      </c>
      <c r="C56" s="39">
        <v>45738</v>
      </c>
      <c r="D56" s="39">
        <v>45873</v>
      </c>
      <c r="E56" s="39">
        <v>45888</v>
      </c>
      <c r="F56" s="20" t="s">
        <v>1564</v>
      </c>
      <c r="G56" s="20" t="s">
        <v>1245</v>
      </c>
      <c r="H56" s="20" t="s">
        <v>1605</v>
      </c>
      <c r="I56" s="22" t="s">
        <v>1562</v>
      </c>
      <c r="J56" s="22">
        <v>31200</v>
      </c>
      <c r="K56" s="22">
        <v>0</v>
      </c>
      <c r="L56" s="22">
        <v>67200</v>
      </c>
      <c r="M56" s="22">
        <v>0</v>
      </c>
      <c r="N56" s="62"/>
      <c r="O56" s="60" t="s">
        <v>1245</v>
      </c>
      <c r="P56" s="64"/>
      <c r="Q56" s="20" t="s">
        <v>1245</v>
      </c>
    </row>
    <row r="57" spans="1:17" x14ac:dyDescent="0.2">
      <c r="A57" s="21" t="s">
        <v>84</v>
      </c>
      <c r="B57" s="20" t="s">
        <v>257</v>
      </c>
      <c r="C57" s="39">
        <v>45777</v>
      </c>
      <c r="D57" s="39">
        <v>45873</v>
      </c>
      <c r="E57" s="39">
        <v>45891</v>
      </c>
      <c r="F57" s="20" t="s">
        <v>1564</v>
      </c>
      <c r="G57" s="20" t="s">
        <v>1245</v>
      </c>
      <c r="H57" s="20" t="s">
        <v>1606</v>
      </c>
      <c r="I57" s="22" t="s">
        <v>1562</v>
      </c>
      <c r="J57" s="22">
        <v>48000</v>
      </c>
      <c r="K57" s="22">
        <v>0</v>
      </c>
      <c r="L57" s="22">
        <v>115200</v>
      </c>
      <c r="M57" s="22">
        <v>0</v>
      </c>
      <c r="N57" s="62"/>
      <c r="O57" s="60" t="s">
        <v>1245</v>
      </c>
      <c r="P57" s="64"/>
      <c r="Q57" s="20" t="s">
        <v>1245</v>
      </c>
    </row>
    <row r="58" spans="1:17" x14ac:dyDescent="0.2">
      <c r="A58" s="21" t="s">
        <v>84</v>
      </c>
      <c r="B58" s="20" t="s">
        <v>1160</v>
      </c>
      <c r="C58" s="39">
        <v>46002</v>
      </c>
      <c r="D58" s="39">
        <v>46002</v>
      </c>
      <c r="E58" s="39">
        <v>46010</v>
      </c>
      <c r="F58" s="20" t="s">
        <v>1564</v>
      </c>
      <c r="G58" s="20" t="s">
        <v>1245</v>
      </c>
      <c r="H58" s="20" t="s">
        <v>1607</v>
      </c>
      <c r="I58" s="22" t="s">
        <v>1608</v>
      </c>
      <c r="J58" s="22">
        <v>287868</v>
      </c>
      <c r="K58" s="22">
        <v>0</v>
      </c>
      <c r="L58" s="22">
        <v>403068</v>
      </c>
      <c r="M58" s="22">
        <v>0</v>
      </c>
      <c r="N58" s="62"/>
      <c r="O58" s="60" t="s">
        <v>1245</v>
      </c>
      <c r="P58" s="64"/>
      <c r="Q58" s="20" t="s">
        <v>1245</v>
      </c>
    </row>
    <row r="59" spans="1:17" x14ac:dyDescent="0.2">
      <c r="A59" s="21" t="s">
        <v>84</v>
      </c>
      <c r="B59" s="20" t="s">
        <v>1160</v>
      </c>
      <c r="C59" s="39">
        <v>46003</v>
      </c>
      <c r="D59" s="39">
        <v>46003</v>
      </c>
      <c r="E59" s="39">
        <v>46011</v>
      </c>
      <c r="F59" s="20" t="s">
        <v>1564</v>
      </c>
      <c r="G59" s="20" t="s">
        <v>1245</v>
      </c>
      <c r="H59" s="20" t="s">
        <v>1609</v>
      </c>
      <c r="I59" s="22" t="s">
        <v>1595</v>
      </c>
      <c r="J59" s="22">
        <v>3800</v>
      </c>
      <c r="K59" s="22">
        <v>0</v>
      </c>
      <c r="L59" s="22">
        <v>406868</v>
      </c>
      <c r="M59" s="22">
        <v>0</v>
      </c>
      <c r="N59" s="62"/>
      <c r="O59" s="60" t="s">
        <v>1245</v>
      </c>
      <c r="P59" s="64"/>
      <c r="Q59" s="20" t="s">
        <v>1245</v>
      </c>
    </row>
    <row r="60" spans="1:17" x14ac:dyDescent="0.2">
      <c r="A60" s="59" t="s">
        <v>1610</v>
      </c>
      <c r="B60" s="59"/>
      <c r="C60" s="59"/>
      <c r="D60" s="59"/>
      <c r="E60" s="59"/>
      <c r="F60" s="59"/>
      <c r="G60" s="59"/>
      <c r="H60" s="59"/>
      <c r="I60" s="61" t="s">
        <v>248</v>
      </c>
      <c r="J60" s="61">
        <v>406868</v>
      </c>
      <c r="K60" s="61">
        <v>0</v>
      </c>
      <c r="L60" s="61">
        <v>406868</v>
      </c>
      <c r="M60" s="61">
        <v>0</v>
      </c>
      <c r="N60" s="61"/>
      <c r="O60" s="59"/>
      <c r="P60" s="63"/>
      <c r="Q60" s="21" t="s">
        <v>248</v>
      </c>
    </row>
    <row r="61" spans="1:17" x14ac:dyDescent="0.2">
      <c r="I61" s="22"/>
      <c r="J61" s="22"/>
      <c r="K61" s="22"/>
      <c r="L61" s="22"/>
      <c r="M61" s="22"/>
      <c r="N61" s="62"/>
      <c r="O61" s="60"/>
      <c r="P61" s="64"/>
    </row>
    <row r="62" spans="1:17" x14ac:dyDescent="0.2">
      <c r="A62" s="59" t="s">
        <v>1611</v>
      </c>
      <c r="B62" s="59"/>
      <c r="C62" s="59"/>
      <c r="D62" s="59"/>
      <c r="E62" s="59"/>
      <c r="F62" s="59"/>
      <c r="G62" s="59"/>
      <c r="H62" s="59"/>
      <c r="I62" s="61"/>
      <c r="J62" s="61"/>
      <c r="K62" s="61"/>
      <c r="L62" s="61"/>
      <c r="M62" s="61"/>
      <c r="N62" s="61"/>
      <c r="O62" s="59"/>
      <c r="P62" s="63"/>
      <c r="Q62" s="59" t="s">
        <v>248</v>
      </c>
    </row>
    <row r="63" spans="1:17" x14ac:dyDescent="0.2">
      <c r="A63" s="21" t="s">
        <v>84</v>
      </c>
      <c r="B63" s="20" t="s">
        <v>1395</v>
      </c>
      <c r="C63" s="39">
        <v>45944</v>
      </c>
      <c r="D63" s="39">
        <v>45944</v>
      </c>
      <c r="E63" s="39">
        <v>45971</v>
      </c>
      <c r="F63" s="20" t="s">
        <v>1564</v>
      </c>
      <c r="G63" s="20" t="s">
        <v>1245</v>
      </c>
      <c r="H63" s="20" t="s">
        <v>1612</v>
      </c>
      <c r="I63" s="22" t="s">
        <v>1613</v>
      </c>
      <c r="J63" s="22">
        <v>36000</v>
      </c>
      <c r="K63" s="22">
        <v>0</v>
      </c>
      <c r="L63" s="22">
        <v>36000</v>
      </c>
      <c r="M63" s="22">
        <v>0</v>
      </c>
      <c r="N63" s="62"/>
      <c r="O63" s="60" t="s">
        <v>1245</v>
      </c>
      <c r="P63" s="64"/>
      <c r="Q63" s="20" t="s">
        <v>1245</v>
      </c>
    </row>
    <row r="64" spans="1:17" x14ac:dyDescent="0.2">
      <c r="A64" s="21" t="s">
        <v>84</v>
      </c>
      <c r="B64" s="20" t="s">
        <v>1160</v>
      </c>
      <c r="C64" s="39">
        <v>45993</v>
      </c>
      <c r="D64" s="39">
        <v>45993</v>
      </c>
      <c r="E64" s="39">
        <v>46006</v>
      </c>
      <c r="F64" s="20" t="s">
        <v>1564</v>
      </c>
      <c r="G64" s="20" t="s">
        <v>1245</v>
      </c>
      <c r="H64" s="20" t="s">
        <v>1614</v>
      </c>
      <c r="I64" s="22" t="s">
        <v>1608</v>
      </c>
      <c r="J64" s="22">
        <v>1094707</v>
      </c>
      <c r="K64" s="22">
        <v>0</v>
      </c>
      <c r="L64" s="22">
        <v>1130707</v>
      </c>
      <c r="M64" s="22">
        <v>0</v>
      </c>
      <c r="N64" s="62"/>
      <c r="O64" s="60" t="s">
        <v>1245</v>
      </c>
      <c r="P64" s="64"/>
      <c r="Q64" s="20" t="s">
        <v>1245</v>
      </c>
    </row>
    <row r="65" spans="1:17" x14ac:dyDescent="0.2">
      <c r="A65" s="21" t="s">
        <v>84</v>
      </c>
      <c r="B65" s="20" t="s">
        <v>1160</v>
      </c>
      <c r="C65" s="39">
        <v>46002</v>
      </c>
      <c r="D65" s="39">
        <v>46002</v>
      </c>
      <c r="E65" s="39">
        <v>46010</v>
      </c>
      <c r="F65" s="20" t="s">
        <v>1564</v>
      </c>
      <c r="G65" s="20" t="s">
        <v>1245</v>
      </c>
      <c r="H65" s="20" t="s">
        <v>1615</v>
      </c>
      <c r="I65" s="22" t="s">
        <v>1566</v>
      </c>
      <c r="J65" s="22">
        <v>40000</v>
      </c>
      <c r="K65" s="22">
        <v>0</v>
      </c>
      <c r="L65" s="22">
        <v>1170707</v>
      </c>
      <c r="M65" s="22">
        <v>0</v>
      </c>
      <c r="N65" s="62"/>
      <c r="O65" s="60" t="s">
        <v>1245</v>
      </c>
      <c r="P65" s="64"/>
      <c r="Q65" s="20" t="s">
        <v>1245</v>
      </c>
    </row>
    <row r="66" spans="1:17" x14ac:dyDescent="0.2">
      <c r="A66" s="21" t="s">
        <v>84</v>
      </c>
      <c r="B66" s="20" t="s">
        <v>1160</v>
      </c>
      <c r="C66" s="39">
        <v>46003</v>
      </c>
      <c r="D66" s="39">
        <v>46003</v>
      </c>
      <c r="E66" s="39">
        <v>46011</v>
      </c>
      <c r="F66" s="20" t="s">
        <v>1564</v>
      </c>
      <c r="G66" s="20" t="s">
        <v>1245</v>
      </c>
      <c r="H66" s="20" t="s">
        <v>1616</v>
      </c>
      <c r="I66" s="22" t="s">
        <v>1595</v>
      </c>
      <c r="J66" s="22">
        <v>86275</v>
      </c>
      <c r="K66" s="22">
        <v>0</v>
      </c>
      <c r="L66" s="22">
        <v>1256982</v>
      </c>
      <c r="M66" s="22">
        <v>0</v>
      </c>
      <c r="N66" s="62"/>
      <c r="O66" s="60" t="s">
        <v>1245</v>
      </c>
      <c r="P66" s="64"/>
      <c r="Q66" s="20" t="s">
        <v>1245</v>
      </c>
    </row>
    <row r="67" spans="1:17" x14ac:dyDescent="0.2">
      <c r="A67" s="59" t="s">
        <v>1617</v>
      </c>
      <c r="B67" s="59"/>
      <c r="C67" s="59"/>
      <c r="D67" s="59"/>
      <c r="E67" s="59"/>
      <c r="F67" s="59"/>
      <c r="G67" s="59"/>
      <c r="H67" s="59"/>
      <c r="I67" s="61" t="s">
        <v>248</v>
      </c>
      <c r="J67" s="61">
        <v>1256982</v>
      </c>
      <c r="K67" s="61">
        <v>0</v>
      </c>
      <c r="L67" s="61">
        <v>1256982</v>
      </c>
      <c r="M67" s="61">
        <v>0</v>
      </c>
      <c r="N67" s="61"/>
      <c r="O67" s="59"/>
      <c r="P67" s="63"/>
      <c r="Q67" s="21" t="s">
        <v>248</v>
      </c>
    </row>
    <row r="68" spans="1:17" x14ac:dyDescent="0.2">
      <c r="I68" s="22"/>
      <c r="J68" s="22"/>
      <c r="K68" s="22"/>
      <c r="L68" s="22"/>
      <c r="M68" s="22"/>
      <c r="N68" s="62"/>
      <c r="O68" s="60"/>
      <c r="P68" s="64"/>
    </row>
    <row r="69" spans="1:17" x14ac:dyDescent="0.2">
      <c r="A69" s="59" t="s">
        <v>1618</v>
      </c>
      <c r="B69" s="59"/>
      <c r="C69" s="59"/>
      <c r="D69" s="59"/>
      <c r="E69" s="59"/>
      <c r="F69" s="59"/>
      <c r="G69" s="59"/>
      <c r="H69" s="59"/>
      <c r="I69" s="61"/>
      <c r="J69" s="61"/>
      <c r="K69" s="61"/>
      <c r="L69" s="61"/>
      <c r="M69" s="61"/>
      <c r="N69" s="61"/>
      <c r="O69" s="59"/>
      <c r="P69" s="63"/>
      <c r="Q69" s="59" t="s">
        <v>248</v>
      </c>
    </row>
    <row r="70" spans="1:17" x14ac:dyDescent="0.2">
      <c r="A70" s="21" t="s">
        <v>84</v>
      </c>
      <c r="B70" s="20" t="s">
        <v>246</v>
      </c>
      <c r="C70" s="39">
        <v>45656</v>
      </c>
      <c r="D70" s="39">
        <v>45656</v>
      </c>
      <c r="E70" s="39">
        <v>45677</v>
      </c>
      <c r="F70" s="20" t="s">
        <v>249</v>
      </c>
      <c r="G70" s="20" t="s">
        <v>1245</v>
      </c>
      <c r="H70" s="20" t="s">
        <v>1619</v>
      </c>
      <c r="I70" s="22" t="s">
        <v>1620</v>
      </c>
      <c r="J70" s="22">
        <v>24727</v>
      </c>
      <c r="K70" s="22">
        <v>0</v>
      </c>
      <c r="L70" s="22">
        <v>24727</v>
      </c>
      <c r="M70" s="22">
        <v>0</v>
      </c>
      <c r="N70" s="62"/>
      <c r="O70" s="60" t="s">
        <v>1245</v>
      </c>
      <c r="P70" s="64"/>
      <c r="Q70" s="20" t="s">
        <v>1563</v>
      </c>
    </row>
    <row r="71" spans="1:17" x14ac:dyDescent="0.2">
      <c r="A71" s="21" t="s">
        <v>84</v>
      </c>
      <c r="B71" s="20" t="s">
        <v>246</v>
      </c>
      <c r="C71" s="39">
        <v>45656</v>
      </c>
      <c r="D71" s="39">
        <v>45656</v>
      </c>
      <c r="E71" s="39">
        <v>45684</v>
      </c>
      <c r="F71" s="20" t="s">
        <v>249</v>
      </c>
      <c r="G71" s="20" t="s">
        <v>1245</v>
      </c>
      <c r="H71" s="20" t="s">
        <v>1621</v>
      </c>
      <c r="I71" s="22" t="s">
        <v>1620</v>
      </c>
      <c r="J71" s="22">
        <v>47206</v>
      </c>
      <c r="K71" s="22">
        <v>0</v>
      </c>
      <c r="L71" s="22">
        <v>71933</v>
      </c>
      <c r="M71" s="22">
        <v>0</v>
      </c>
      <c r="N71" s="62"/>
      <c r="O71" s="60" t="s">
        <v>1245</v>
      </c>
      <c r="P71" s="64"/>
      <c r="Q71" s="20" t="s">
        <v>1563</v>
      </c>
    </row>
    <row r="72" spans="1:17" x14ac:dyDescent="0.2">
      <c r="A72" s="59" t="s">
        <v>1622</v>
      </c>
      <c r="B72" s="59"/>
      <c r="C72" s="59"/>
      <c r="D72" s="59"/>
      <c r="E72" s="59"/>
      <c r="F72" s="59"/>
      <c r="G72" s="59"/>
      <c r="H72" s="59"/>
      <c r="I72" s="61" t="s">
        <v>248</v>
      </c>
      <c r="J72" s="61">
        <v>71933</v>
      </c>
      <c r="K72" s="61">
        <v>0</v>
      </c>
      <c r="L72" s="61">
        <v>71933</v>
      </c>
      <c r="M72" s="61">
        <v>0</v>
      </c>
      <c r="N72" s="61"/>
      <c r="O72" s="59"/>
      <c r="P72" s="63"/>
      <c r="Q72" s="21" t="s">
        <v>248</v>
      </c>
    </row>
    <row r="73" spans="1:17" x14ac:dyDescent="0.2">
      <c r="I73" s="22"/>
      <c r="J73" s="22"/>
      <c r="K73" s="22"/>
      <c r="L73" s="22"/>
      <c r="M73" s="22"/>
      <c r="N73" s="62"/>
      <c r="O73" s="60"/>
      <c r="P73" s="64"/>
    </row>
    <row r="74" spans="1:17" x14ac:dyDescent="0.2">
      <c r="A74" s="59" t="s">
        <v>1623</v>
      </c>
      <c r="B74" s="59"/>
      <c r="C74" s="59"/>
      <c r="D74" s="59"/>
      <c r="E74" s="59"/>
      <c r="F74" s="59"/>
      <c r="G74" s="59"/>
      <c r="H74" s="59"/>
      <c r="I74" s="61"/>
      <c r="J74" s="61"/>
      <c r="K74" s="61"/>
      <c r="L74" s="61"/>
      <c r="M74" s="61"/>
      <c r="N74" s="61"/>
      <c r="O74" s="59"/>
      <c r="P74" s="63"/>
      <c r="Q74" s="59" t="s">
        <v>248</v>
      </c>
    </row>
    <row r="75" spans="1:17" x14ac:dyDescent="0.2">
      <c r="A75" s="21" t="s">
        <v>84</v>
      </c>
      <c r="B75" s="20" t="s">
        <v>260</v>
      </c>
      <c r="C75" s="39">
        <v>45832</v>
      </c>
      <c r="D75" s="39">
        <v>45832</v>
      </c>
      <c r="E75" s="39">
        <v>45832</v>
      </c>
      <c r="F75" s="20" t="s">
        <v>1564</v>
      </c>
      <c r="G75" s="20" t="s">
        <v>1245</v>
      </c>
      <c r="H75" s="20" t="s">
        <v>1624</v>
      </c>
      <c r="I75" s="22" t="s">
        <v>1625</v>
      </c>
      <c r="J75" s="22">
        <v>602050</v>
      </c>
      <c r="K75" s="22">
        <v>0</v>
      </c>
      <c r="L75" s="22">
        <v>602050</v>
      </c>
      <c r="M75" s="22">
        <v>0</v>
      </c>
      <c r="N75" s="62"/>
      <c r="O75" s="60" t="s">
        <v>1245</v>
      </c>
      <c r="P75" s="64"/>
      <c r="Q75" s="20" t="s">
        <v>1245</v>
      </c>
    </row>
    <row r="76" spans="1:17" x14ac:dyDescent="0.2">
      <c r="A76" s="59" t="s">
        <v>1626</v>
      </c>
      <c r="B76" s="59"/>
      <c r="C76" s="59"/>
      <c r="D76" s="59"/>
      <c r="E76" s="59"/>
      <c r="F76" s="59"/>
      <c r="G76" s="59"/>
      <c r="H76" s="59"/>
      <c r="I76" s="61" t="s">
        <v>248</v>
      </c>
      <c r="J76" s="61">
        <v>602050</v>
      </c>
      <c r="K76" s="61">
        <v>0</v>
      </c>
      <c r="L76" s="61">
        <v>602050</v>
      </c>
      <c r="M76" s="61">
        <v>0</v>
      </c>
      <c r="N76" s="61"/>
      <c r="O76" s="59"/>
      <c r="P76" s="63"/>
      <c r="Q76" s="21" t="s">
        <v>248</v>
      </c>
    </row>
    <row r="77" spans="1:17" x14ac:dyDescent="0.2">
      <c r="I77" s="22"/>
      <c r="J77" s="22"/>
      <c r="K77" s="22"/>
      <c r="L77" s="22"/>
      <c r="M77" s="22"/>
      <c r="N77" s="62"/>
      <c r="O77" s="60"/>
      <c r="P77" s="64"/>
    </row>
    <row r="78" spans="1:17" x14ac:dyDescent="0.2">
      <c r="A78" s="59" t="s">
        <v>1627</v>
      </c>
      <c r="B78" s="59"/>
      <c r="C78" s="59"/>
      <c r="D78" s="59"/>
      <c r="E78" s="59"/>
      <c r="F78" s="59"/>
      <c r="G78" s="59"/>
      <c r="H78" s="59"/>
      <c r="I78" s="61"/>
      <c r="J78" s="61"/>
      <c r="K78" s="61"/>
      <c r="L78" s="61"/>
      <c r="M78" s="61"/>
      <c r="N78" s="61"/>
      <c r="O78" s="59"/>
      <c r="P78" s="63"/>
      <c r="Q78" s="59" t="s">
        <v>248</v>
      </c>
    </row>
    <row r="79" spans="1:17" x14ac:dyDescent="0.2">
      <c r="A79" s="21" t="s">
        <v>84</v>
      </c>
      <c r="B79" s="20" t="s">
        <v>264</v>
      </c>
      <c r="C79" s="39">
        <v>45865</v>
      </c>
      <c r="D79" s="39">
        <v>45995</v>
      </c>
      <c r="E79" s="39">
        <v>46003</v>
      </c>
      <c r="F79" s="20" t="s">
        <v>1564</v>
      </c>
      <c r="G79" s="20" t="s">
        <v>1245</v>
      </c>
      <c r="H79" s="20" t="s">
        <v>1628</v>
      </c>
      <c r="I79" s="22" t="s">
        <v>1571</v>
      </c>
      <c r="J79" s="22">
        <v>474454</v>
      </c>
      <c r="K79" s="22">
        <v>0</v>
      </c>
      <c r="L79" s="22">
        <v>474454</v>
      </c>
      <c r="M79" s="22">
        <v>0</v>
      </c>
      <c r="N79" s="62"/>
      <c r="O79" s="60" t="s">
        <v>1245</v>
      </c>
      <c r="P79" s="64"/>
      <c r="Q79" s="20" t="s">
        <v>1245</v>
      </c>
    </row>
    <row r="80" spans="1:17" x14ac:dyDescent="0.2">
      <c r="A80" s="59" t="s">
        <v>1629</v>
      </c>
      <c r="B80" s="59"/>
      <c r="C80" s="59"/>
      <c r="D80" s="59"/>
      <c r="E80" s="59"/>
      <c r="F80" s="59"/>
      <c r="G80" s="59"/>
      <c r="H80" s="59"/>
      <c r="I80" s="61" t="s">
        <v>248</v>
      </c>
      <c r="J80" s="61">
        <v>474454</v>
      </c>
      <c r="K80" s="61">
        <v>0</v>
      </c>
      <c r="L80" s="61">
        <v>474454</v>
      </c>
      <c r="M80" s="61">
        <v>0</v>
      </c>
      <c r="N80" s="61"/>
      <c r="O80" s="59"/>
      <c r="P80" s="63"/>
      <c r="Q80" s="21" t="s">
        <v>248</v>
      </c>
    </row>
    <row r="81" spans="1:17" x14ac:dyDescent="0.2">
      <c r="I81" s="22"/>
      <c r="J81" s="22"/>
      <c r="K81" s="22"/>
      <c r="L81" s="22"/>
      <c r="M81" s="22"/>
      <c r="N81" s="62"/>
      <c r="O81" s="60"/>
      <c r="P81" s="64"/>
    </row>
    <row r="82" spans="1:17" x14ac:dyDescent="0.2">
      <c r="A82" s="59" t="s">
        <v>1630</v>
      </c>
      <c r="B82" s="59"/>
      <c r="C82" s="59"/>
      <c r="D82" s="59"/>
      <c r="E82" s="59"/>
      <c r="F82" s="59"/>
      <c r="G82" s="59"/>
      <c r="H82" s="59"/>
      <c r="I82" s="61"/>
      <c r="J82" s="61"/>
      <c r="K82" s="61"/>
      <c r="L82" s="61"/>
      <c r="M82" s="61"/>
      <c r="N82" s="61"/>
      <c r="O82" s="59"/>
      <c r="P82" s="63"/>
      <c r="Q82" s="59" t="s">
        <v>248</v>
      </c>
    </row>
    <row r="83" spans="1:17" x14ac:dyDescent="0.2">
      <c r="A83" s="21" t="s">
        <v>84</v>
      </c>
      <c r="B83" s="20" t="s">
        <v>1395</v>
      </c>
      <c r="C83" s="39">
        <v>45944</v>
      </c>
      <c r="D83" s="39">
        <v>45944</v>
      </c>
      <c r="E83" s="39">
        <v>45964</v>
      </c>
      <c r="F83" s="20" t="s">
        <v>1564</v>
      </c>
      <c r="G83" s="20" t="s">
        <v>1245</v>
      </c>
      <c r="H83" s="20" t="s">
        <v>1631</v>
      </c>
      <c r="I83" s="22" t="s">
        <v>1562</v>
      </c>
      <c r="J83" s="22">
        <v>37200</v>
      </c>
      <c r="K83" s="22">
        <v>0</v>
      </c>
      <c r="L83" s="22">
        <v>37200</v>
      </c>
      <c r="M83" s="22">
        <v>0</v>
      </c>
      <c r="N83" s="62"/>
      <c r="O83" s="60" t="s">
        <v>1245</v>
      </c>
      <c r="P83" s="64"/>
      <c r="Q83" s="20" t="s">
        <v>1245</v>
      </c>
    </row>
    <row r="84" spans="1:17" x14ac:dyDescent="0.2">
      <c r="A84" s="21" t="s">
        <v>84</v>
      </c>
      <c r="B84" s="20" t="s">
        <v>1160</v>
      </c>
      <c r="C84" s="39">
        <v>46002</v>
      </c>
      <c r="D84" s="39">
        <v>46002</v>
      </c>
      <c r="E84" s="39">
        <v>46010</v>
      </c>
      <c r="F84" s="20" t="s">
        <v>1564</v>
      </c>
      <c r="G84" s="20" t="s">
        <v>1245</v>
      </c>
      <c r="H84" s="20" t="s">
        <v>1632</v>
      </c>
      <c r="I84" s="22" t="s">
        <v>1608</v>
      </c>
      <c r="J84" s="22">
        <v>57714</v>
      </c>
      <c r="K84" s="22">
        <v>0</v>
      </c>
      <c r="L84" s="22">
        <v>94914</v>
      </c>
      <c r="M84" s="22">
        <v>0</v>
      </c>
      <c r="N84" s="62"/>
      <c r="O84" s="60" t="s">
        <v>1245</v>
      </c>
      <c r="P84" s="64"/>
      <c r="Q84" s="20" t="s">
        <v>1245</v>
      </c>
    </row>
    <row r="85" spans="1:17" x14ac:dyDescent="0.2">
      <c r="A85" s="59" t="s">
        <v>1633</v>
      </c>
      <c r="B85" s="59"/>
      <c r="C85" s="59"/>
      <c r="D85" s="59"/>
      <c r="E85" s="59"/>
      <c r="F85" s="59"/>
      <c r="G85" s="59"/>
      <c r="H85" s="59"/>
      <c r="I85" s="61" t="s">
        <v>248</v>
      </c>
      <c r="J85" s="61">
        <v>94914</v>
      </c>
      <c r="K85" s="61">
        <v>0</v>
      </c>
      <c r="L85" s="61">
        <v>94914</v>
      </c>
      <c r="M85" s="61">
        <v>0</v>
      </c>
      <c r="N85" s="61"/>
      <c r="O85" s="59"/>
      <c r="P85" s="63"/>
      <c r="Q85" s="21" t="s">
        <v>248</v>
      </c>
    </row>
    <row r="86" spans="1:17" x14ac:dyDescent="0.2">
      <c r="I86" s="22"/>
      <c r="J86" s="22"/>
      <c r="K86" s="22"/>
      <c r="L86" s="22"/>
      <c r="M86" s="22"/>
      <c r="N86" s="62"/>
      <c r="O86" s="60"/>
      <c r="P86" s="64"/>
    </row>
    <row r="87" spans="1:17" x14ac:dyDescent="0.2">
      <c r="A87" s="59" t="s">
        <v>1634</v>
      </c>
      <c r="B87" s="59"/>
      <c r="C87" s="59"/>
      <c r="D87" s="59"/>
      <c r="E87" s="59"/>
      <c r="F87" s="59"/>
      <c r="G87" s="59"/>
      <c r="H87" s="59"/>
      <c r="I87" s="61"/>
      <c r="J87" s="61"/>
      <c r="K87" s="61"/>
      <c r="L87" s="61"/>
      <c r="M87" s="61"/>
      <c r="N87" s="61"/>
      <c r="O87" s="59"/>
      <c r="P87" s="63"/>
      <c r="Q87" s="59" t="s">
        <v>248</v>
      </c>
    </row>
    <row r="88" spans="1:17" x14ac:dyDescent="0.2">
      <c r="A88" s="21" t="s">
        <v>84</v>
      </c>
      <c r="B88" s="20" t="s">
        <v>246</v>
      </c>
      <c r="C88" s="39">
        <v>45485</v>
      </c>
      <c r="D88" s="39">
        <v>45485</v>
      </c>
      <c r="E88" s="39">
        <v>45509</v>
      </c>
      <c r="F88" s="20" t="s">
        <v>249</v>
      </c>
      <c r="G88" s="20" t="s">
        <v>1245</v>
      </c>
      <c r="H88" s="20" t="s">
        <v>1635</v>
      </c>
      <c r="I88" s="22" t="s">
        <v>1566</v>
      </c>
      <c r="J88" s="22">
        <v>80000</v>
      </c>
      <c r="K88" s="22">
        <v>0</v>
      </c>
      <c r="L88" s="22">
        <v>80000</v>
      </c>
      <c r="M88" s="22">
        <v>0</v>
      </c>
      <c r="N88" s="62"/>
      <c r="O88" s="60" t="s">
        <v>1245</v>
      </c>
      <c r="P88" s="64"/>
      <c r="Q88" s="20" t="s">
        <v>1563</v>
      </c>
    </row>
    <row r="89" spans="1:17" x14ac:dyDescent="0.2">
      <c r="A89" s="21" t="s">
        <v>84</v>
      </c>
      <c r="B89" s="20" t="s">
        <v>1395</v>
      </c>
      <c r="C89" s="39">
        <v>45939</v>
      </c>
      <c r="D89" s="39">
        <v>45939</v>
      </c>
      <c r="E89" s="39">
        <v>45947</v>
      </c>
      <c r="F89" s="20" t="s">
        <v>1564</v>
      </c>
      <c r="G89" s="20" t="s">
        <v>1245</v>
      </c>
      <c r="H89" s="20" t="s">
        <v>1636</v>
      </c>
      <c r="I89" s="22" t="s">
        <v>1566</v>
      </c>
      <c r="J89" s="22">
        <v>80000</v>
      </c>
      <c r="K89" s="22">
        <v>0</v>
      </c>
      <c r="L89" s="22">
        <v>160000</v>
      </c>
      <c r="M89" s="22">
        <v>0</v>
      </c>
      <c r="N89" s="62"/>
      <c r="O89" s="60" t="s">
        <v>1245</v>
      </c>
      <c r="P89" s="64"/>
      <c r="Q89" s="20" t="s">
        <v>1245</v>
      </c>
    </row>
    <row r="90" spans="1:17" x14ac:dyDescent="0.2">
      <c r="A90" s="21" t="s">
        <v>84</v>
      </c>
      <c r="B90" s="20" t="s">
        <v>1160</v>
      </c>
      <c r="C90" s="39">
        <v>46002</v>
      </c>
      <c r="D90" s="39">
        <v>46002</v>
      </c>
      <c r="E90" s="39">
        <v>46010</v>
      </c>
      <c r="F90" s="20" t="s">
        <v>1564</v>
      </c>
      <c r="G90" s="20" t="s">
        <v>1245</v>
      </c>
      <c r="H90" s="20" t="s">
        <v>1637</v>
      </c>
      <c r="I90" s="22" t="s">
        <v>1566</v>
      </c>
      <c r="J90" s="22">
        <v>10000</v>
      </c>
      <c r="K90" s="22">
        <v>0</v>
      </c>
      <c r="L90" s="22">
        <v>170000</v>
      </c>
      <c r="M90" s="22">
        <v>0</v>
      </c>
      <c r="N90" s="62"/>
      <c r="O90" s="60" t="s">
        <v>1245</v>
      </c>
      <c r="P90" s="64"/>
      <c r="Q90" s="20" t="s">
        <v>1245</v>
      </c>
    </row>
    <row r="91" spans="1:17" x14ac:dyDescent="0.2">
      <c r="A91" s="59" t="s">
        <v>1638</v>
      </c>
      <c r="B91" s="59"/>
      <c r="C91" s="59"/>
      <c r="D91" s="59"/>
      <c r="E91" s="59"/>
      <c r="F91" s="59"/>
      <c r="G91" s="59"/>
      <c r="H91" s="59"/>
      <c r="I91" s="61" t="s">
        <v>248</v>
      </c>
      <c r="J91" s="61">
        <v>170000</v>
      </c>
      <c r="K91" s="61">
        <v>0</v>
      </c>
      <c r="L91" s="61">
        <v>170000</v>
      </c>
      <c r="M91" s="61">
        <v>0</v>
      </c>
      <c r="N91" s="61"/>
      <c r="O91" s="59"/>
      <c r="P91" s="63"/>
      <c r="Q91" s="21" t="s">
        <v>248</v>
      </c>
    </row>
    <row r="92" spans="1:17" x14ac:dyDescent="0.2">
      <c r="I92" s="22"/>
      <c r="J92" s="22"/>
      <c r="K92" s="22"/>
      <c r="L92" s="22"/>
      <c r="M92" s="22"/>
      <c r="N92" s="62"/>
      <c r="O92" s="60"/>
      <c r="P92" s="64"/>
    </row>
    <row r="93" spans="1:17" x14ac:dyDescent="0.2">
      <c r="A93" s="59" t="s">
        <v>1639</v>
      </c>
      <c r="B93" s="59"/>
      <c r="C93" s="59"/>
      <c r="D93" s="59"/>
      <c r="E93" s="59"/>
      <c r="F93" s="59"/>
      <c r="G93" s="59"/>
      <c r="H93" s="59"/>
      <c r="I93" s="61"/>
      <c r="J93" s="61"/>
      <c r="K93" s="61"/>
      <c r="L93" s="61"/>
      <c r="M93" s="61"/>
      <c r="N93" s="61"/>
      <c r="O93" s="59"/>
      <c r="P93" s="63"/>
      <c r="Q93" s="59" t="s">
        <v>248</v>
      </c>
    </row>
    <row r="94" spans="1:17" x14ac:dyDescent="0.2">
      <c r="A94" s="21" t="s">
        <v>84</v>
      </c>
      <c r="B94" s="20" t="s">
        <v>264</v>
      </c>
      <c r="C94" s="39">
        <v>45865</v>
      </c>
      <c r="D94" s="39">
        <v>46008</v>
      </c>
      <c r="E94" s="39">
        <v>46027</v>
      </c>
      <c r="F94" s="20" t="s">
        <v>1564</v>
      </c>
      <c r="G94" s="20" t="s">
        <v>1245</v>
      </c>
      <c r="H94" s="20" t="s">
        <v>1640</v>
      </c>
      <c r="I94" s="22" t="s">
        <v>1571</v>
      </c>
      <c r="J94" s="22">
        <v>245727</v>
      </c>
      <c r="K94" s="22">
        <v>0</v>
      </c>
      <c r="L94" s="22">
        <v>245727</v>
      </c>
      <c r="M94" s="22">
        <v>0</v>
      </c>
      <c r="N94" s="62"/>
      <c r="O94" s="60" t="s">
        <v>1245</v>
      </c>
      <c r="P94" s="64"/>
      <c r="Q94" s="20" t="s">
        <v>1245</v>
      </c>
    </row>
    <row r="95" spans="1:17" x14ac:dyDescent="0.2">
      <c r="A95" s="59" t="s">
        <v>1641</v>
      </c>
      <c r="B95" s="59"/>
      <c r="C95" s="59"/>
      <c r="D95" s="59"/>
      <c r="E95" s="59"/>
      <c r="F95" s="59"/>
      <c r="G95" s="59"/>
      <c r="H95" s="59"/>
      <c r="I95" s="61" t="s">
        <v>248</v>
      </c>
      <c r="J95" s="61">
        <v>245727</v>
      </c>
      <c r="K95" s="61">
        <v>0</v>
      </c>
      <c r="L95" s="61">
        <v>245727</v>
      </c>
      <c r="M95" s="61">
        <v>0</v>
      </c>
      <c r="N95" s="61"/>
      <c r="O95" s="59"/>
      <c r="P95" s="63"/>
      <c r="Q95" s="21" t="s">
        <v>248</v>
      </c>
    </row>
    <row r="96" spans="1:17" x14ac:dyDescent="0.2">
      <c r="I96" s="22"/>
      <c r="J96" s="22"/>
      <c r="K96" s="22"/>
      <c r="L96" s="22"/>
      <c r="M96" s="22"/>
      <c r="N96" s="62"/>
      <c r="O96" s="60"/>
      <c r="P96" s="64"/>
    </row>
    <row r="97" spans="1:17" x14ac:dyDescent="0.2">
      <c r="A97" s="59" t="s">
        <v>1642</v>
      </c>
      <c r="B97" s="59"/>
      <c r="C97" s="59"/>
      <c r="D97" s="59"/>
      <c r="E97" s="59"/>
      <c r="F97" s="59"/>
      <c r="G97" s="59"/>
      <c r="H97" s="59"/>
      <c r="I97" s="61"/>
      <c r="J97" s="61"/>
      <c r="K97" s="61"/>
      <c r="L97" s="61"/>
      <c r="M97" s="61"/>
      <c r="N97" s="61"/>
      <c r="O97" s="59"/>
      <c r="P97" s="63"/>
      <c r="Q97" s="59" t="s">
        <v>248</v>
      </c>
    </row>
    <row r="98" spans="1:17" x14ac:dyDescent="0.2">
      <c r="A98" s="21" t="s">
        <v>84</v>
      </c>
      <c r="B98" s="20" t="s">
        <v>246</v>
      </c>
      <c r="C98" s="39">
        <v>45410</v>
      </c>
      <c r="D98" s="39">
        <v>45671</v>
      </c>
      <c r="E98" s="39">
        <v>45671</v>
      </c>
      <c r="F98" s="20" t="s">
        <v>249</v>
      </c>
      <c r="G98" s="20" t="s">
        <v>1245</v>
      </c>
      <c r="H98" s="20" t="s">
        <v>1643</v>
      </c>
      <c r="I98" s="22" t="s">
        <v>1644</v>
      </c>
      <c r="J98" s="22">
        <v>2678430</v>
      </c>
      <c r="K98" s="22">
        <v>0</v>
      </c>
      <c r="L98" s="22">
        <v>2678430</v>
      </c>
      <c r="M98" s="22">
        <v>0</v>
      </c>
      <c r="N98" s="62"/>
      <c r="O98" s="60" t="s">
        <v>1245</v>
      </c>
      <c r="P98" s="64"/>
      <c r="Q98" s="20" t="s">
        <v>1563</v>
      </c>
    </row>
    <row r="99" spans="1:17" x14ac:dyDescent="0.2">
      <c r="A99" s="59" t="s">
        <v>1645</v>
      </c>
      <c r="B99" s="59"/>
      <c r="C99" s="59"/>
      <c r="D99" s="59"/>
      <c r="E99" s="59"/>
      <c r="F99" s="59"/>
      <c r="G99" s="59"/>
      <c r="H99" s="59"/>
      <c r="I99" s="61" t="s">
        <v>248</v>
      </c>
      <c r="J99" s="61">
        <v>2678430</v>
      </c>
      <c r="K99" s="61">
        <v>0</v>
      </c>
      <c r="L99" s="61">
        <v>2678430</v>
      </c>
      <c r="M99" s="61">
        <v>0</v>
      </c>
      <c r="N99" s="61"/>
      <c r="O99" s="59"/>
      <c r="P99" s="63"/>
      <c r="Q99" s="21" t="s">
        <v>248</v>
      </c>
    </row>
    <row r="100" spans="1:17" x14ac:dyDescent="0.2">
      <c r="I100" s="22"/>
      <c r="J100" s="22"/>
      <c r="K100" s="22"/>
      <c r="L100" s="22"/>
      <c r="M100" s="22"/>
      <c r="N100" s="62"/>
      <c r="O100" s="60"/>
      <c r="P100" s="64"/>
    </row>
    <row r="101" spans="1:17" x14ac:dyDescent="0.2">
      <c r="A101" s="59" t="s">
        <v>1646</v>
      </c>
      <c r="B101" s="59"/>
      <c r="C101" s="59"/>
      <c r="D101" s="59"/>
      <c r="E101" s="59"/>
      <c r="F101" s="59"/>
      <c r="G101" s="59"/>
      <c r="H101" s="59"/>
      <c r="I101" s="61"/>
      <c r="J101" s="61"/>
      <c r="K101" s="61"/>
      <c r="L101" s="61"/>
      <c r="M101" s="61"/>
      <c r="N101" s="61"/>
      <c r="O101" s="59"/>
      <c r="P101" s="63"/>
      <c r="Q101" s="59" t="s">
        <v>248</v>
      </c>
    </row>
    <row r="102" spans="1:17" x14ac:dyDescent="0.2">
      <c r="A102" s="21" t="s">
        <v>84</v>
      </c>
      <c r="B102" s="20" t="s">
        <v>246</v>
      </c>
      <c r="C102" s="39">
        <v>45220</v>
      </c>
      <c r="D102" s="39">
        <v>45240</v>
      </c>
      <c r="E102" s="39">
        <v>45252</v>
      </c>
      <c r="F102" s="20" t="s">
        <v>249</v>
      </c>
      <c r="G102" s="20" t="s">
        <v>1245</v>
      </c>
      <c r="H102" s="20" t="s">
        <v>1647</v>
      </c>
      <c r="I102" s="22" t="s">
        <v>1648</v>
      </c>
      <c r="J102" s="22">
        <v>1200</v>
      </c>
      <c r="K102" s="22">
        <v>0</v>
      </c>
      <c r="L102" s="22">
        <v>1200</v>
      </c>
      <c r="M102" s="22">
        <v>0</v>
      </c>
      <c r="N102" s="62"/>
      <c r="O102" s="60" t="s">
        <v>1245</v>
      </c>
      <c r="P102" s="64"/>
      <c r="Q102" s="20" t="s">
        <v>1245</v>
      </c>
    </row>
    <row r="103" spans="1:17" x14ac:dyDescent="0.2">
      <c r="A103" s="21" t="s">
        <v>84</v>
      </c>
      <c r="B103" s="20" t="s">
        <v>246</v>
      </c>
      <c r="C103" s="39">
        <v>45268</v>
      </c>
      <c r="D103" s="39">
        <v>45268</v>
      </c>
      <c r="E103" s="39">
        <v>45287</v>
      </c>
      <c r="F103" s="20" t="s">
        <v>249</v>
      </c>
      <c r="G103" s="20" t="s">
        <v>1245</v>
      </c>
      <c r="H103" s="20" t="s">
        <v>1649</v>
      </c>
      <c r="I103" s="22" t="s">
        <v>1648</v>
      </c>
      <c r="J103" s="22">
        <v>15000</v>
      </c>
      <c r="K103" s="22">
        <v>0</v>
      </c>
      <c r="L103" s="22">
        <v>16200</v>
      </c>
      <c r="M103" s="22">
        <v>0</v>
      </c>
      <c r="N103" s="62"/>
      <c r="O103" s="60" t="s">
        <v>1245</v>
      </c>
      <c r="P103" s="64"/>
      <c r="Q103" s="20" t="s">
        <v>1245</v>
      </c>
    </row>
    <row r="104" spans="1:17" x14ac:dyDescent="0.2">
      <c r="A104" s="21" t="s">
        <v>84</v>
      </c>
      <c r="B104" s="20" t="s">
        <v>246</v>
      </c>
      <c r="C104" s="39">
        <v>45339</v>
      </c>
      <c r="D104" s="39">
        <v>45422</v>
      </c>
      <c r="E104" s="39">
        <v>45436</v>
      </c>
      <c r="F104" s="20" t="s">
        <v>249</v>
      </c>
      <c r="G104" s="20" t="s">
        <v>1245</v>
      </c>
      <c r="H104" s="20" t="s">
        <v>1650</v>
      </c>
      <c r="I104" s="22" t="s">
        <v>1562</v>
      </c>
      <c r="J104" s="22">
        <v>1200</v>
      </c>
      <c r="K104" s="22">
        <v>0</v>
      </c>
      <c r="L104" s="22">
        <v>17400</v>
      </c>
      <c r="M104" s="22">
        <v>0</v>
      </c>
      <c r="N104" s="62"/>
      <c r="O104" s="60" t="s">
        <v>1245</v>
      </c>
      <c r="P104" s="64"/>
      <c r="Q104" s="20" t="s">
        <v>1563</v>
      </c>
    </row>
    <row r="105" spans="1:17" x14ac:dyDescent="0.2">
      <c r="A105" s="21" t="s">
        <v>84</v>
      </c>
      <c r="B105" s="20" t="s">
        <v>246</v>
      </c>
      <c r="C105" s="39">
        <v>45485</v>
      </c>
      <c r="D105" s="39">
        <v>45485</v>
      </c>
      <c r="E105" s="39">
        <v>45509</v>
      </c>
      <c r="F105" s="20" t="s">
        <v>249</v>
      </c>
      <c r="G105" s="20" t="s">
        <v>1245</v>
      </c>
      <c r="H105" s="20" t="s">
        <v>1651</v>
      </c>
      <c r="I105" s="22" t="s">
        <v>1566</v>
      </c>
      <c r="J105" s="22">
        <v>80000</v>
      </c>
      <c r="K105" s="22">
        <v>0</v>
      </c>
      <c r="L105" s="22">
        <v>97400</v>
      </c>
      <c r="M105" s="22">
        <v>0</v>
      </c>
      <c r="N105" s="62"/>
      <c r="O105" s="60" t="s">
        <v>1245</v>
      </c>
      <c r="P105" s="64"/>
      <c r="Q105" s="20" t="s">
        <v>1563</v>
      </c>
    </row>
    <row r="106" spans="1:17" x14ac:dyDescent="0.2">
      <c r="A106" s="21" t="s">
        <v>84</v>
      </c>
      <c r="B106" s="20" t="s">
        <v>246</v>
      </c>
      <c r="C106" s="39">
        <v>45494</v>
      </c>
      <c r="D106" s="39">
        <v>45508</v>
      </c>
      <c r="E106" s="39">
        <v>45526</v>
      </c>
      <c r="F106" s="20" t="s">
        <v>249</v>
      </c>
      <c r="G106" s="20" t="s">
        <v>1245</v>
      </c>
      <c r="H106" s="20" t="s">
        <v>1652</v>
      </c>
      <c r="I106" s="22" t="s">
        <v>1562</v>
      </c>
      <c r="J106" s="22">
        <v>1200</v>
      </c>
      <c r="K106" s="22">
        <v>0</v>
      </c>
      <c r="L106" s="22">
        <v>98600</v>
      </c>
      <c r="M106" s="22">
        <v>0</v>
      </c>
      <c r="N106" s="62"/>
      <c r="O106" s="60" t="s">
        <v>1245</v>
      </c>
      <c r="P106" s="64"/>
      <c r="Q106" s="20" t="s">
        <v>1563</v>
      </c>
    </row>
    <row r="107" spans="1:17" x14ac:dyDescent="0.2">
      <c r="A107" s="21" t="s">
        <v>84</v>
      </c>
      <c r="B107" s="20" t="s">
        <v>246</v>
      </c>
      <c r="C107" s="39">
        <v>45656</v>
      </c>
      <c r="D107" s="39">
        <v>45656</v>
      </c>
      <c r="E107" s="39">
        <v>45677</v>
      </c>
      <c r="F107" s="20" t="s">
        <v>249</v>
      </c>
      <c r="G107" s="20" t="s">
        <v>1245</v>
      </c>
      <c r="H107" s="20" t="s">
        <v>1653</v>
      </c>
      <c r="I107" s="22" t="s">
        <v>1620</v>
      </c>
      <c r="J107" s="22">
        <v>22479</v>
      </c>
      <c r="K107" s="22">
        <v>0</v>
      </c>
      <c r="L107" s="22">
        <v>121079</v>
      </c>
      <c r="M107" s="22">
        <v>0</v>
      </c>
      <c r="N107" s="62"/>
      <c r="O107" s="60" t="s">
        <v>1245</v>
      </c>
      <c r="P107" s="64"/>
      <c r="Q107" s="20" t="s">
        <v>1563</v>
      </c>
    </row>
    <row r="108" spans="1:17" x14ac:dyDescent="0.2">
      <c r="A108" s="21" t="s">
        <v>84</v>
      </c>
      <c r="B108" s="20" t="s">
        <v>246</v>
      </c>
      <c r="C108" s="39">
        <v>45656</v>
      </c>
      <c r="D108" s="39">
        <v>45656</v>
      </c>
      <c r="E108" s="39">
        <v>45688</v>
      </c>
      <c r="F108" s="20" t="s">
        <v>249</v>
      </c>
      <c r="G108" s="20" t="s">
        <v>1245</v>
      </c>
      <c r="H108" s="20" t="s">
        <v>1654</v>
      </c>
      <c r="I108" s="22" t="s">
        <v>1620</v>
      </c>
      <c r="J108" s="22">
        <v>44958</v>
      </c>
      <c r="K108" s="22">
        <v>0</v>
      </c>
      <c r="L108" s="22">
        <v>166037</v>
      </c>
      <c r="M108" s="22">
        <v>0</v>
      </c>
      <c r="N108" s="62"/>
      <c r="O108" s="60" t="s">
        <v>1245</v>
      </c>
      <c r="P108" s="64"/>
      <c r="Q108" s="20" t="s">
        <v>1563</v>
      </c>
    </row>
    <row r="109" spans="1:17" x14ac:dyDescent="0.2">
      <c r="A109" s="21" t="s">
        <v>84</v>
      </c>
      <c r="B109" s="20" t="s">
        <v>1157</v>
      </c>
      <c r="C109" s="39">
        <v>45699</v>
      </c>
      <c r="D109" s="39">
        <v>45699</v>
      </c>
      <c r="E109" s="39">
        <v>45712</v>
      </c>
      <c r="F109" s="20" t="s">
        <v>1564</v>
      </c>
      <c r="G109" s="20" t="s">
        <v>1245</v>
      </c>
      <c r="H109" s="20" t="s">
        <v>1655</v>
      </c>
      <c r="I109" s="22" t="s">
        <v>1656</v>
      </c>
      <c r="J109" s="22">
        <v>11500</v>
      </c>
      <c r="K109" s="22">
        <v>0</v>
      </c>
      <c r="L109" s="22">
        <v>177537</v>
      </c>
      <c r="M109" s="22">
        <v>0</v>
      </c>
      <c r="N109" s="62"/>
      <c r="O109" s="60" t="s">
        <v>1245</v>
      </c>
      <c r="P109" s="64"/>
      <c r="Q109" s="20" t="s">
        <v>1245</v>
      </c>
    </row>
    <row r="110" spans="1:17" x14ac:dyDescent="0.2">
      <c r="A110" s="21" t="s">
        <v>84</v>
      </c>
      <c r="B110" s="20" t="s">
        <v>1157</v>
      </c>
      <c r="C110" s="39">
        <v>45711</v>
      </c>
      <c r="D110" s="39">
        <v>45873</v>
      </c>
      <c r="E110" s="39">
        <v>45881</v>
      </c>
      <c r="F110" s="20" t="s">
        <v>1564</v>
      </c>
      <c r="G110" s="20" t="s">
        <v>1245</v>
      </c>
      <c r="H110" s="20" t="s">
        <v>1657</v>
      </c>
      <c r="I110" s="22" t="s">
        <v>1562</v>
      </c>
      <c r="J110" s="22">
        <v>15300</v>
      </c>
      <c r="K110" s="22">
        <v>0</v>
      </c>
      <c r="L110" s="22">
        <v>192837</v>
      </c>
      <c r="M110" s="22">
        <v>0</v>
      </c>
      <c r="N110" s="62"/>
      <c r="O110" s="60" t="s">
        <v>1245</v>
      </c>
      <c r="P110" s="64"/>
      <c r="Q110" s="20" t="s">
        <v>1245</v>
      </c>
    </row>
    <row r="111" spans="1:17" x14ac:dyDescent="0.2">
      <c r="A111" s="21" t="s">
        <v>84</v>
      </c>
      <c r="B111" s="20" t="s">
        <v>1395</v>
      </c>
      <c r="C111" s="39">
        <v>45939</v>
      </c>
      <c r="D111" s="39">
        <v>45939</v>
      </c>
      <c r="E111" s="39">
        <v>45947</v>
      </c>
      <c r="F111" s="20" t="s">
        <v>1564</v>
      </c>
      <c r="G111" s="20" t="s">
        <v>1245</v>
      </c>
      <c r="H111" s="20" t="s">
        <v>1658</v>
      </c>
      <c r="I111" s="22" t="s">
        <v>1566</v>
      </c>
      <c r="J111" s="22">
        <v>80000</v>
      </c>
      <c r="K111" s="22">
        <v>0</v>
      </c>
      <c r="L111" s="22">
        <v>272837</v>
      </c>
      <c r="M111" s="22">
        <v>0</v>
      </c>
      <c r="N111" s="62"/>
      <c r="O111" s="60" t="s">
        <v>1245</v>
      </c>
      <c r="P111" s="64"/>
      <c r="Q111" s="20" t="s">
        <v>1245</v>
      </c>
    </row>
    <row r="112" spans="1:17" x14ac:dyDescent="0.2">
      <c r="A112" s="21" t="s">
        <v>84</v>
      </c>
      <c r="B112" s="20" t="s">
        <v>1160</v>
      </c>
      <c r="C112" s="39">
        <v>46002</v>
      </c>
      <c r="D112" s="39">
        <v>46002</v>
      </c>
      <c r="E112" s="39">
        <v>46010</v>
      </c>
      <c r="F112" s="20" t="s">
        <v>1564</v>
      </c>
      <c r="G112" s="20" t="s">
        <v>1245</v>
      </c>
      <c r="H112" s="20" t="s">
        <v>1659</v>
      </c>
      <c r="I112" s="22" t="s">
        <v>1566</v>
      </c>
      <c r="J112" s="22">
        <v>10000</v>
      </c>
      <c r="K112" s="22">
        <v>0</v>
      </c>
      <c r="L112" s="22">
        <v>282837</v>
      </c>
      <c r="M112" s="22">
        <v>0</v>
      </c>
      <c r="N112" s="62"/>
      <c r="O112" s="60" t="s">
        <v>1245</v>
      </c>
      <c r="P112" s="64"/>
      <c r="Q112" s="20" t="s">
        <v>1245</v>
      </c>
    </row>
    <row r="113" spans="1:18" x14ac:dyDescent="0.2">
      <c r="A113" s="59" t="s">
        <v>1660</v>
      </c>
      <c r="B113" s="59"/>
      <c r="C113" s="59"/>
      <c r="D113" s="59"/>
      <c r="E113" s="59"/>
      <c r="F113" s="59"/>
      <c r="G113" s="59"/>
      <c r="H113" s="59"/>
      <c r="I113" s="61" t="s">
        <v>248</v>
      </c>
      <c r="J113" s="61">
        <v>282837</v>
      </c>
      <c r="K113" s="61">
        <v>0</v>
      </c>
      <c r="L113" s="61">
        <v>282837</v>
      </c>
      <c r="M113" s="61">
        <v>0</v>
      </c>
      <c r="N113" s="61"/>
      <c r="O113" s="59"/>
      <c r="P113" s="63"/>
      <c r="Q113" s="21" t="s">
        <v>248</v>
      </c>
    </row>
    <row r="114" spans="1:18" x14ac:dyDescent="0.2">
      <c r="I114" s="22"/>
      <c r="J114" s="22"/>
      <c r="K114" s="22"/>
      <c r="L114" s="22"/>
      <c r="M114" s="22"/>
      <c r="N114" s="62"/>
      <c r="O114" s="60"/>
      <c r="P114" s="64"/>
    </row>
    <row r="115" spans="1:18" x14ac:dyDescent="0.2">
      <c r="A115" s="59" t="s">
        <v>1661</v>
      </c>
      <c r="B115" s="59"/>
      <c r="C115" s="59"/>
      <c r="D115" s="59"/>
      <c r="E115" s="59"/>
      <c r="F115" s="59"/>
      <c r="G115" s="59"/>
      <c r="H115" s="59"/>
      <c r="I115" s="61"/>
      <c r="J115" s="61"/>
      <c r="K115" s="61"/>
      <c r="L115" s="61"/>
      <c r="M115" s="61"/>
      <c r="N115" s="61"/>
      <c r="O115" s="59"/>
      <c r="P115" s="63"/>
      <c r="Q115" s="59" t="s">
        <v>248</v>
      </c>
    </row>
    <row r="116" spans="1:18" x14ac:dyDescent="0.2">
      <c r="A116" s="21" t="s">
        <v>84</v>
      </c>
      <c r="B116" s="20" t="s">
        <v>246</v>
      </c>
      <c r="C116" s="39">
        <v>44982</v>
      </c>
      <c r="D116" s="39">
        <v>45014</v>
      </c>
      <c r="E116" s="39">
        <v>45028</v>
      </c>
      <c r="F116" s="20" t="s">
        <v>249</v>
      </c>
      <c r="G116" s="20" t="s">
        <v>1245</v>
      </c>
      <c r="H116" s="20" t="s">
        <v>1662</v>
      </c>
      <c r="I116" s="22" t="s">
        <v>1562</v>
      </c>
      <c r="J116" s="22">
        <v>5000</v>
      </c>
      <c r="K116" s="22">
        <v>0</v>
      </c>
      <c r="L116" s="22">
        <v>5000</v>
      </c>
      <c r="M116" s="22">
        <v>0</v>
      </c>
      <c r="N116" s="62"/>
      <c r="O116" s="60" t="s">
        <v>1245</v>
      </c>
      <c r="P116" s="64"/>
      <c r="Q116" s="20" t="s">
        <v>1245</v>
      </c>
    </row>
    <row r="117" spans="1:18" x14ac:dyDescent="0.2">
      <c r="A117" s="21" t="s">
        <v>84</v>
      </c>
      <c r="B117" s="20" t="s">
        <v>1160</v>
      </c>
      <c r="C117" s="39">
        <v>45993</v>
      </c>
      <c r="D117" s="39">
        <v>45993</v>
      </c>
      <c r="E117" s="39">
        <v>46006</v>
      </c>
      <c r="F117" s="20" t="s">
        <v>1564</v>
      </c>
      <c r="G117" s="20" t="s">
        <v>1245</v>
      </c>
      <c r="H117" s="20" t="s">
        <v>1663</v>
      </c>
      <c r="I117" s="22" t="s">
        <v>1608</v>
      </c>
      <c r="J117" s="22">
        <v>41052</v>
      </c>
      <c r="K117" s="22">
        <v>0</v>
      </c>
      <c r="L117" s="22">
        <v>46052</v>
      </c>
      <c r="M117" s="22">
        <v>0</v>
      </c>
      <c r="N117" s="62"/>
      <c r="O117" s="60" t="s">
        <v>1245</v>
      </c>
      <c r="P117" s="64"/>
      <c r="Q117" s="20" t="s">
        <v>1245</v>
      </c>
    </row>
    <row r="118" spans="1:18" x14ac:dyDescent="0.2">
      <c r="A118" s="59" t="s">
        <v>1664</v>
      </c>
      <c r="B118" s="59"/>
      <c r="C118" s="59"/>
      <c r="D118" s="59"/>
      <c r="E118" s="59"/>
      <c r="F118" s="59"/>
      <c r="G118" s="59"/>
      <c r="H118" s="59"/>
      <c r="I118" s="61" t="s">
        <v>248</v>
      </c>
      <c r="J118" s="61">
        <v>46052</v>
      </c>
      <c r="K118" s="61">
        <v>0</v>
      </c>
      <c r="L118" s="61">
        <v>46052</v>
      </c>
      <c r="M118" s="61">
        <v>0</v>
      </c>
      <c r="N118" s="61"/>
      <c r="O118" s="59"/>
      <c r="P118" s="63"/>
      <c r="Q118" s="21" t="s">
        <v>248</v>
      </c>
    </row>
    <row r="119" spans="1:18" x14ac:dyDescent="0.2">
      <c r="I119" s="22"/>
      <c r="J119" s="22"/>
      <c r="K119" s="22"/>
      <c r="L119" s="22"/>
      <c r="M119" s="22"/>
      <c r="N119" s="62"/>
      <c r="O119" s="60"/>
      <c r="P119" s="64"/>
    </row>
    <row r="120" spans="1:18" x14ac:dyDescent="0.2">
      <c r="A120" s="59" t="s">
        <v>1665</v>
      </c>
      <c r="B120" s="59"/>
      <c r="C120" s="59"/>
      <c r="D120" s="59"/>
      <c r="E120" s="59"/>
      <c r="F120" s="59"/>
      <c r="G120" s="59"/>
      <c r="H120" s="59"/>
      <c r="I120" s="61"/>
      <c r="J120" s="61"/>
      <c r="K120" s="61"/>
      <c r="L120" s="61"/>
      <c r="M120" s="61"/>
      <c r="N120" s="61"/>
      <c r="O120" s="59"/>
      <c r="P120" s="63"/>
      <c r="Q120" s="59" t="s">
        <v>248</v>
      </c>
    </row>
    <row r="121" spans="1:18" x14ac:dyDescent="0.2">
      <c r="A121" s="21" t="s">
        <v>84</v>
      </c>
      <c r="B121" s="20" t="s">
        <v>246</v>
      </c>
      <c r="C121" s="39">
        <v>44925</v>
      </c>
      <c r="D121" s="20" t="s">
        <v>1585</v>
      </c>
      <c r="E121" s="20" t="s">
        <v>1585</v>
      </c>
      <c r="F121" s="20" t="s">
        <v>249</v>
      </c>
      <c r="G121" s="20" t="s">
        <v>1245</v>
      </c>
      <c r="H121" s="20" t="s">
        <v>1245</v>
      </c>
      <c r="I121" s="22" t="s">
        <v>1666</v>
      </c>
      <c r="J121" s="22">
        <v>0</v>
      </c>
      <c r="K121" s="22">
        <v>1500</v>
      </c>
      <c r="L121" s="22">
        <v>0</v>
      </c>
      <c r="M121" s="22">
        <v>1500</v>
      </c>
      <c r="N121" s="62"/>
      <c r="O121" s="60" t="s">
        <v>1245</v>
      </c>
      <c r="P121" s="64"/>
      <c r="Q121" s="20" t="s">
        <v>1245</v>
      </c>
      <c r="R121" t="s">
        <v>1703</v>
      </c>
    </row>
    <row r="122" spans="1:18" x14ac:dyDescent="0.2">
      <c r="A122" s="21" t="s">
        <v>84</v>
      </c>
      <c r="B122" s="20" t="s">
        <v>1395</v>
      </c>
      <c r="C122" s="39">
        <v>45939</v>
      </c>
      <c r="D122" s="39">
        <v>45939</v>
      </c>
      <c r="E122" s="39">
        <v>45947</v>
      </c>
      <c r="F122" s="20" t="s">
        <v>1564</v>
      </c>
      <c r="G122" s="20" t="s">
        <v>1245</v>
      </c>
      <c r="H122" s="20" t="s">
        <v>1667</v>
      </c>
      <c r="I122" s="22" t="s">
        <v>1566</v>
      </c>
      <c r="J122" s="22">
        <v>80000</v>
      </c>
      <c r="K122" s="22">
        <v>0</v>
      </c>
      <c r="L122" s="22">
        <v>78500</v>
      </c>
      <c r="M122" s="22">
        <v>0</v>
      </c>
      <c r="N122" s="62"/>
      <c r="O122" s="60" t="s">
        <v>1245</v>
      </c>
      <c r="P122" s="64"/>
      <c r="Q122" s="20" t="s">
        <v>1245</v>
      </c>
    </row>
    <row r="123" spans="1:18" x14ac:dyDescent="0.2">
      <c r="A123" s="21" t="s">
        <v>84</v>
      </c>
      <c r="B123" s="20" t="s">
        <v>1160</v>
      </c>
      <c r="C123" s="39">
        <v>45993</v>
      </c>
      <c r="D123" s="39">
        <v>45993</v>
      </c>
      <c r="E123" s="39">
        <v>46006</v>
      </c>
      <c r="F123" s="20" t="s">
        <v>1564</v>
      </c>
      <c r="G123" s="20" t="s">
        <v>1245</v>
      </c>
      <c r="H123" s="20" t="s">
        <v>1668</v>
      </c>
      <c r="I123" s="22" t="s">
        <v>1608</v>
      </c>
      <c r="J123" s="22">
        <v>21913</v>
      </c>
      <c r="K123" s="22">
        <v>0</v>
      </c>
      <c r="L123" s="22">
        <v>100413</v>
      </c>
      <c r="M123" s="22">
        <v>0</v>
      </c>
      <c r="N123" s="62"/>
      <c r="O123" s="60" t="s">
        <v>1245</v>
      </c>
      <c r="P123" s="64"/>
      <c r="Q123" s="20" t="s">
        <v>1245</v>
      </c>
    </row>
    <row r="124" spans="1:18" x14ac:dyDescent="0.2">
      <c r="A124" s="21" t="s">
        <v>84</v>
      </c>
      <c r="B124" s="20" t="s">
        <v>1160</v>
      </c>
      <c r="C124" s="39">
        <v>46002</v>
      </c>
      <c r="D124" s="39">
        <v>46002</v>
      </c>
      <c r="E124" s="39">
        <v>46010</v>
      </c>
      <c r="F124" s="20" t="s">
        <v>1564</v>
      </c>
      <c r="G124" s="20" t="s">
        <v>1245</v>
      </c>
      <c r="H124" s="20" t="s">
        <v>1669</v>
      </c>
      <c r="I124" s="22" t="s">
        <v>1566</v>
      </c>
      <c r="J124" s="22">
        <v>10000</v>
      </c>
      <c r="K124" s="22">
        <v>0</v>
      </c>
      <c r="L124" s="22">
        <v>110413</v>
      </c>
      <c r="M124" s="22">
        <v>0</v>
      </c>
      <c r="N124" s="62"/>
      <c r="O124" s="60" t="s">
        <v>1245</v>
      </c>
      <c r="P124" s="64"/>
      <c r="Q124" s="20" t="s">
        <v>1245</v>
      </c>
    </row>
    <row r="125" spans="1:18" x14ac:dyDescent="0.2">
      <c r="A125" s="59" t="s">
        <v>1670</v>
      </c>
      <c r="B125" s="59"/>
      <c r="C125" s="59"/>
      <c r="D125" s="59"/>
      <c r="E125" s="59"/>
      <c r="F125" s="59"/>
      <c r="G125" s="59"/>
      <c r="H125" s="59"/>
      <c r="I125" s="61" t="s">
        <v>248</v>
      </c>
      <c r="J125" s="61">
        <v>111913</v>
      </c>
      <c r="K125" s="61">
        <v>1500</v>
      </c>
      <c r="L125" s="61">
        <v>110413</v>
      </c>
      <c r="M125" s="61">
        <v>0</v>
      </c>
      <c r="N125" s="61"/>
      <c r="O125" s="59"/>
      <c r="P125" s="63"/>
      <c r="Q125" s="21" t="s">
        <v>248</v>
      </c>
    </row>
    <row r="126" spans="1:18" x14ac:dyDescent="0.2">
      <c r="I126" s="22"/>
      <c r="J126" s="22"/>
      <c r="K126" s="22"/>
      <c r="L126" s="22"/>
      <c r="M126" s="22"/>
      <c r="N126" s="62"/>
      <c r="O126" s="60"/>
      <c r="P126" s="64"/>
    </row>
    <row r="127" spans="1:18" x14ac:dyDescent="0.2">
      <c r="A127" s="59" t="s">
        <v>1671</v>
      </c>
      <c r="B127" s="59"/>
      <c r="C127" s="59"/>
      <c r="D127" s="59"/>
      <c r="E127" s="59"/>
      <c r="F127" s="59"/>
      <c r="G127" s="59"/>
      <c r="H127" s="59"/>
      <c r="I127" s="61"/>
      <c r="J127" s="61"/>
      <c r="K127" s="61"/>
      <c r="L127" s="61"/>
      <c r="M127" s="61"/>
      <c r="N127" s="61"/>
      <c r="O127" s="59"/>
      <c r="P127" s="63"/>
      <c r="Q127" s="59" t="s">
        <v>248</v>
      </c>
    </row>
    <row r="128" spans="1:18" x14ac:dyDescent="0.2">
      <c r="A128" s="21" t="s">
        <v>84</v>
      </c>
      <c r="B128" s="20" t="s">
        <v>1160</v>
      </c>
      <c r="C128" s="39">
        <v>46002</v>
      </c>
      <c r="D128" s="39">
        <v>46002</v>
      </c>
      <c r="E128" s="39">
        <v>46010</v>
      </c>
      <c r="F128" s="20" t="s">
        <v>1564</v>
      </c>
      <c r="G128" s="20" t="s">
        <v>1245</v>
      </c>
      <c r="H128" s="20" t="s">
        <v>1672</v>
      </c>
      <c r="I128" s="22" t="s">
        <v>1566</v>
      </c>
      <c r="J128" s="22">
        <v>10000</v>
      </c>
      <c r="K128" s="22">
        <v>0</v>
      </c>
      <c r="L128" s="22">
        <v>10000</v>
      </c>
      <c r="M128" s="22">
        <v>0</v>
      </c>
      <c r="N128" s="62"/>
      <c r="O128" s="60" t="s">
        <v>1245</v>
      </c>
      <c r="P128" s="64"/>
      <c r="Q128" s="20" t="s">
        <v>1245</v>
      </c>
    </row>
    <row r="129" spans="1:18" x14ac:dyDescent="0.2">
      <c r="A129" s="59" t="s">
        <v>1673</v>
      </c>
      <c r="B129" s="59"/>
      <c r="C129" s="59"/>
      <c r="D129" s="59"/>
      <c r="E129" s="59"/>
      <c r="F129" s="59"/>
      <c r="G129" s="59"/>
      <c r="H129" s="59"/>
      <c r="I129" s="61" t="s">
        <v>248</v>
      </c>
      <c r="J129" s="61">
        <v>10000</v>
      </c>
      <c r="K129" s="61">
        <v>0</v>
      </c>
      <c r="L129" s="61">
        <v>10000</v>
      </c>
      <c r="M129" s="61">
        <v>0</v>
      </c>
      <c r="N129" s="61"/>
      <c r="O129" s="59"/>
      <c r="P129" s="63"/>
      <c r="Q129" s="21" t="s">
        <v>248</v>
      </c>
    </row>
    <row r="130" spans="1:18" x14ac:dyDescent="0.2">
      <c r="I130" s="22"/>
      <c r="J130" s="22"/>
      <c r="K130" s="22"/>
      <c r="L130" s="22"/>
      <c r="M130" s="22"/>
      <c r="N130" s="62"/>
      <c r="O130" s="60"/>
      <c r="P130" s="64"/>
    </row>
    <row r="131" spans="1:18" x14ac:dyDescent="0.2">
      <c r="A131" s="59" t="s">
        <v>1674</v>
      </c>
      <c r="B131" s="59"/>
      <c r="C131" s="59"/>
      <c r="D131" s="59"/>
      <c r="E131" s="59"/>
      <c r="F131" s="59"/>
      <c r="G131" s="59"/>
      <c r="H131" s="59"/>
      <c r="I131" s="61"/>
      <c r="J131" s="61"/>
      <c r="K131" s="61"/>
      <c r="L131" s="61"/>
      <c r="M131" s="61"/>
      <c r="N131" s="61"/>
      <c r="O131" s="59"/>
      <c r="P131" s="63"/>
      <c r="Q131" s="59" t="s">
        <v>248</v>
      </c>
    </row>
    <row r="132" spans="1:18" x14ac:dyDescent="0.2">
      <c r="A132" s="21" t="s">
        <v>84</v>
      </c>
      <c r="B132" s="20" t="s">
        <v>246</v>
      </c>
      <c r="C132" s="39">
        <v>45163</v>
      </c>
      <c r="D132" s="20" t="s">
        <v>1585</v>
      </c>
      <c r="E132" s="20" t="s">
        <v>1585</v>
      </c>
      <c r="F132" s="20" t="s">
        <v>249</v>
      </c>
      <c r="G132" s="20" t="s">
        <v>1245</v>
      </c>
      <c r="H132" s="20" t="s">
        <v>1245</v>
      </c>
      <c r="I132" s="22" t="s">
        <v>1675</v>
      </c>
      <c r="J132" s="22">
        <v>0</v>
      </c>
      <c r="K132" s="22">
        <v>1200</v>
      </c>
      <c r="L132" s="22">
        <v>0</v>
      </c>
      <c r="M132" s="22">
        <v>1200</v>
      </c>
      <c r="N132" s="62"/>
      <c r="O132" s="60" t="s">
        <v>1245</v>
      </c>
      <c r="P132" s="64"/>
      <c r="Q132" s="20" t="s">
        <v>1245</v>
      </c>
      <c r="R132" t="s">
        <v>1703</v>
      </c>
    </row>
    <row r="133" spans="1:18" x14ac:dyDescent="0.2">
      <c r="A133" s="21" t="s">
        <v>84</v>
      </c>
      <c r="B133" s="20" t="s">
        <v>257</v>
      </c>
      <c r="C133" s="39">
        <v>45777</v>
      </c>
      <c r="D133" s="39">
        <v>45873</v>
      </c>
      <c r="E133" s="39">
        <v>45891</v>
      </c>
      <c r="F133" s="20" t="s">
        <v>1564</v>
      </c>
      <c r="G133" s="20" t="s">
        <v>1245</v>
      </c>
      <c r="H133" s="20" t="s">
        <v>1676</v>
      </c>
      <c r="I133" s="22" t="s">
        <v>1562</v>
      </c>
      <c r="J133" s="22">
        <v>92400</v>
      </c>
      <c r="K133" s="22">
        <v>0</v>
      </c>
      <c r="L133" s="22">
        <v>91200</v>
      </c>
      <c r="M133" s="22">
        <v>0</v>
      </c>
      <c r="N133" s="62"/>
      <c r="O133" s="60" t="s">
        <v>1245</v>
      </c>
      <c r="P133" s="64"/>
      <c r="Q133" s="20" t="s">
        <v>1245</v>
      </c>
    </row>
    <row r="134" spans="1:18" x14ac:dyDescent="0.2">
      <c r="A134" s="59" t="s">
        <v>1677</v>
      </c>
      <c r="B134" s="59"/>
      <c r="C134" s="59"/>
      <c r="D134" s="59"/>
      <c r="E134" s="59"/>
      <c r="F134" s="59"/>
      <c r="G134" s="59"/>
      <c r="H134" s="59"/>
      <c r="I134" s="61" t="s">
        <v>248</v>
      </c>
      <c r="J134" s="61">
        <v>92400</v>
      </c>
      <c r="K134" s="61">
        <v>1200</v>
      </c>
      <c r="L134" s="61">
        <v>91200</v>
      </c>
      <c r="M134" s="61">
        <v>0</v>
      </c>
      <c r="N134" s="61"/>
      <c r="O134" s="59"/>
      <c r="P134" s="63"/>
      <c r="Q134" s="21" t="s">
        <v>248</v>
      </c>
    </row>
    <row r="135" spans="1:18" x14ac:dyDescent="0.2">
      <c r="I135" s="22"/>
      <c r="J135" s="22"/>
      <c r="K135" s="22"/>
      <c r="L135" s="22"/>
      <c r="M135" s="22"/>
      <c r="N135" s="62"/>
      <c r="O135" s="60"/>
      <c r="P135" s="64"/>
    </row>
    <row r="136" spans="1:18" x14ac:dyDescent="0.2">
      <c r="A136" s="59" t="s">
        <v>1678</v>
      </c>
      <c r="B136" s="59"/>
      <c r="C136" s="59"/>
      <c r="D136" s="59"/>
      <c r="E136" s="59"/>
      <c r="F136" s="59"/>
      <c r="G136" s="59"/>
      <c r="H136" s="59"/>
      <c r="I136" s="61"/>
      <c r="J136" s="61"/>
      <c r="K136" s="61"/>
      <c r="L136" s="61"/>
      <c r="M136" s="61"/>
      <c r="N136" s="61"/>
      <c r="O136" s="59"/>
      <c r="P136" s="63"/>
      <c r="Q136" s="59" t="s">
        <v>248</v>
      </c>
    </row>
    <row r="137" spans="1:18" x14ac:dyDescent="0.2">
      <c r="A137" s="21" t="s">
        <v>84</v>
      </c>
      <c r="B137" s="20" t="s">
        <v>1159</v>
      </c>
      <c r="C137" s="39">
        <v>45981</v>
      </c>
      <c r="D137" s="39">
        <v>45981</v>
      </c>
      <c r="E137" s="39">
        <v>45989</v>
      </c>
      <c r="F137" s="20" t="s">
        <v>1564</v>
      </c>
      <c r="G137" s="20" t="s">
        <v>1245</v>
      </c>
      <c r="H137" s="20" t="s">
        <v>1679</v>
      </c>
      <c r="I137" s="22" t="s">
        <v>1644</v>
      </c>
      <c r="J137" s="22">
        <v>250000</v>
      </c>
      <c r="K137" s="22">
        <v>0</v>
      </c>
      <c r="L137" s="22">
        <v>250000</v>
      </c>
      <c r="M137" s="22">
        <v>0</v>
      </c>
      <c r="N137" s="62"/>
      <c r="O137" s="60" t="s">
        <v>1245</v>
      </c>
      <c r="P137" s="64"/>
      <c r="Q137" s="20" t="s">
        <v>1245</v>
      </c>
    </row>
    <row r="138" spans="1:18" x14ac:dyDescent="0.2">
      <c r="A138" s="59" t="s">
        <v>1680</v>
      </c>
      <c r="B138" s="59"/>
      <c r="C138" s="59"/>
      <c r="D138" s="59"/>
      <c r="E138" s="59"/>
      <c r="F138" s="59"/>
      <c r="G138" s="59"/>
      <c r="H138" s="59"/>
      <c r="I138" s="61" t="s">
        <v>248</v>
      </c>
      <c r="J138" s="61">
        <v>250000</v>
      </c>
      <c r="K138" s="61">
        <v>0</v>
      </c>
      <c r="L138" s="61">
        <v>250000</v>
      </c>
      <c r="M138" s="61">
        <v>0</v>
      </c>
      <c r="N138" s="61"/>
      <c r="O138" s="59"/>
      <c r="P138" s="63"/>
      <c r="Q138" s="21" t="s">
        <v>248</v>
      </c>
    </row>
    <row r="139" spans="1:18" x14ac:dyDescent="0.2">
      <c r="I139" s="22"/>
      <c r="J139" s="22"/>
      <c r="K139" s="22"/>
      <c r="L139" s="22"/>
      <c r="M139" s="22"/>
      <c r="N139" s="62"/>
      <c r="O139" s="60"/>
      <c r="P139" s="64"/>
    </row>
    <row r="140" spans="1:18" x14ac:dyDescent="0.2">
      <c r="A140" s="59" t="s">
        <v>1681</v>
      </c>
      <c r="B140" s="59"/>
      <c r="C140" s="59"/>
      <c r="D140" s="59"/>
      <c r="E140" s="59"/>
      <c r="F140" s="59"/>
      <c r="G140" s="59"/>
      <c r="H140" s="59"/>
      <c r="I140" s="61"/>
      <c r="J140" s="61"/>
      <c r="K140" s="61"/>
      <c r="L140" s="61"/>
      <c r="M140" s="61"/>
      <c r="N140" s="61"/>
      <c r="O140" s="59"/>
      <c r="P140" s="63"/>
      <c r="Q140" s="59" t="s">
        <v>248</v>
      </c>
    </row>
    <row r="141" spans="1:18" x14ac:dyDescent="0.2">
      <c r="A141" s="21" t="s">
        <v>84</v>
      </c>
      <c r="B141" s="20" t="s">
        <v>1160</v>
      </c>
      <c r="C141" s="39">
        <v>45993</v>
      </c>
      <c r="D141" s="39">
        <v>45993</v>
      </c>
      <c r="E141" s="39">
        <v>46006</v>
      </c>
      <c r="F141" s="20" t="s">
        <v>1564</v>
      </c>
      <c r="G141" s="20" t="s">
        <v>1245</v>
      </c>
      <c r="H141" s="20" t="s">
        <v>1682</v>
      </c>
      <c r="I141" s="22" t="s">
        <v>1608</v>
      </c>
      <c r="J141" s="22">
        <v>322268</v>
      </c>
      <c r="K141" s="22">
        <v>0</v>
      </c>
      <c r="L141" s="22">
        <v>322268</v>
      </c>
      <c r="M141" s="22">
        <v>0</v>
      </c>
      <c r="N141" s="62"/>
      <c r="O141" s="60" t="s">
        <v>1245</v>
      </c>
      <c r="P141" s="64"/>
      <c r="Q141" s="20" t="s">
        <v>1245</v>
      </c>
    </row>
    <row r="142" spans="1:18" x14ac:dyDescent="0.2">
      <c r="A142" s="59" t="s">
        <v>1683</v>
      </c>
      <c r="B142" s="59"/>
      <c r="C142" s="59"/>
      <c r="D142" s="59"/>
      <c r="E142" s="59"/>
      <c r="F142" s="59"/>
      <c r="G142" s="59"/>
      <c r="H142" s="59"/>
      <c r="I142" s="61" t="s">
        <v>248</v>
      </c>
      <c r="J142" s="61">
        <v>322268</v>
      </c>
      <c r="K142" s="61">
        <v>0</v>
      </c>
      <c r="L142" s="61">
        <v>322268</v>
      </c>
      <c r="M142" s="61">
        <v>0</v>
      </c>
      <c r="N142" s="61"/>
      <c r="O142" s="59"/>
      <c r="P142" s="63"/>
      <c r="Q142" s="21" t="s">
        <v>248</v>
      </c>
    </row>
    <row r="143" spans="1:18" x14ac:dyDescent="0.2">
      <c r="I143" s="22"/>
      <c r="J143" s="22"/>
      <c r="K143" s="22"/>
      <c r="L143" s="22"/>
      <c r="M143" s="22"/>
      <c r="N143" s="62"/>
      <c r="O143" s="60"/>
      <c r="P143" s="64"/>
    </row>
    <row r="144" spans="1:18" x14ac:dyDescent="0.2">
      <c r="A144" s="59" t="s">
        <v>1684</v>
      </c>
      <c r="B144" s="59"/>
      <c r="C144" s="59"/>
      <c r="D144" s="59"/>
      <c r="E144" s="59"/>
      <c r="F144" s="59"/>
      <c r="G144" s="59"/>
      <c r="H144" s="59"/>
      <c r="I144" s="61"/>
      <c r="J144" s="61"/>
      <c r="K144" s="61"/>
      <c r="L144" s="61"/>
      <c r="M144" s="61"/>
      <c r="N144" s="61"/>
      <c r="O144" s="59"/>
      <c r="P144" s="63"/>
      <c r="Q144" s="59" t="s">
        <v>248</v>
      </c>
    </row>
    <row r="145" spans="1:18" x14ac:dyDescent="0.2">
      <c r="A145" s="21" t="s">
        <v>84</v>
      </c>
      <c r="B145" s="20" t="s">
        <v>1160</v>
      </c>
      <c r="C145" s="39">
        <v>45993</v>
      </c>
      <c r="D145" s="39">
        <v>45993</v>
      </c>
      <c r="E145" s="39">
        <v>46006</v>
      </c>
      <c r="F145" s="20" t="s">
        <v>1564</v>
      </c>
      <c r="G145" s="20" t="s">
        <v>1245</v>
      </c>
      <c r="H145" s="20" t="s">
        <v>1685</v>
      </c>
      <c r="I145" s="22" t="s">
        <v>1608</v>
      </c>
      <c r="J145" s="22">
        <v>389995</v>
      </c>
      <c r="K145" s="22">
        <v>0</v>
      </c>
      <c r="L145" s="22">
        <v>389995</v>
      </c>
      <c r="M145" s="22">
        <v>0</v>
      </c>
      <c r="N145" s="62"/>
      <c r="O145" s="60" t="s">
        <v>1245</v>
      </c>
      <c r="P145" s="64"/>
      <c r="Q145" s="20" t="s">
        <v>1245</v>
      </c>
    </row>
    <row r="146" spans="1:18" x14ac:dyDescent="0.2">
      <c r="A146" s="59" t="s">
        <v>1686</v>
      </c>
      <c r="B146" s="59"/>
      <c r="C146" s="59"/>
      <c r="D146" s="59"/>
      <c r="E146" s="59"/>
      <c r="F146" s="59"/>
      <c r="G146" s="59"/>
      <c r="H146" s="59"/>
      <c r="I146" s="61" t="s">
        <v>248</v>
      </c>
      <c r="J146" s="61">
        <v>389995</v>
      </c>
      <c r="K146" s="61">
        <v>0</v>
      </c>
      <c r="L146" s="61">
        <v>389995</v>
      </c>
      <c r="M146" s="61">
        <v>0</v>
      </c>
      <c r="N146" s="61"/>
      <c r="O146" s="59"/>
      <c r="P146" s="63"/>
      <c r="Q146" s="21" t="s">
        <v>248</v>
      </c>
    </row>
    <row r="147" spans="1:18" x14ac:dyDescent="0.2">
      <c r="I147" s="22"/>
      <c r="J147" s="22"/>
      <c r="K147" s="22"/>
      <c r="L147" s="22"/>
      <c r="M147" s="22"/>
      <c r="N147" s="62"/>
      <c r="O147" s="60"/>
      <c r="P147" s="64"/>
    </row>
    <row r="148" spans="1:18" x14ac:dyDescent="0.2">
      <c r="A148" s="59" t="s">
        <v>1687</v>
      </c>
      <c r="B148" s="59"/>
      <c r="C148" s="59"/>
      <c r="D148" s="59"/>
      <c r="E148" s="59"/>
      <c r="F148" s="59"/>
      <c r="G148" s="59"/>
      <c r="H148" s="59"/>
      <c r="I148" s="61"/>
      <c r="J148" s="61"/>
      <c r="K148" s="61"/>
      <c r="L148" s="61"/>
      <c r="M148" s="61"/>
      <c r="N148" s="61"/>
      <c r="O148" s="59"/>
      <c r="P148" s="63"/>
      <c r="Q148" s="59" t="s">
        <v>248</v>
      </c>
    </row>
    <row r="149" spans="1:18" x14ac:dyDescent="0.2">
      <c r="A149" s="21" t="s">
        <v>84</v>
      </c>
      <c r="B149" s="20" t="s">
        <v>246</v>
      </c>
      <c r="C149" s="39">
        <v>45161</v>
      </c>
      <c r="D149" s="20" t="s">
        <v>1585</v>
      </c>
      <c r="E149" s="20" t="s">
        <v>1585</v>
      </c>
      <c r="F149" s="20" t="s">
        <v>249</v>
      </c>
      <c r="G149" s="20" t="s">
        <v>1245</v>
      </c>
      <c r="H149" s="20" t="s">
        <v>1245</v>
      </c>
      <c r="I149" s="22" t="s">
        <v>1688</v>
      </c>
      <c r="J149" s="22">
        <v>0</v>
      </c>
      <c r="K149" s="22">
        <v>2400</v>
      </c>
      <c r="L149" s="22">
        <v>0</v>
      </c>
      <c r="M149" s="22">
        <v>2400</v>
      </c>
      <c r="N149" s="62"/>
      <c r="O149" s="60" t="s">
        <v>1245</v>
      </c>
      <c r="P149" s="64"/>
      <c r="Q149" s="20" t="s">
        <v>1245</v>
      </c>
      <c r="R149" t="s">
        <v>1703</v>
      </c>
    </row>
    <row r="150" spans="1:18" x14ac:dyDescent="0.2">
      <c r="A150" s="59" t="s">
        <v>1689</v>
      </c>
      <c r="B150" s="59"/>
      <c r="C150" s="59"/>
      <c r="D150" s="59"/>
      <c r="E150" s="59"/>
      <c r="F150" s="59"/>
      <c r="G150" s="59"/>
      <c r="H150" s="59"/>
      <c r="I150" s="61" t="s">
        <v>248</v>
      </c>
      <c r="J150" s="61">
        <v>0</v>
      </c>
      <c r="K150" s="61">
        <v>2400</v>
      </c>
      <c r="L150" s="61">
        <v>0</v>
      </c>
      <c r="M150" s="61">
        <v>2400</v>
      </c>
      <c r="N150" s="61"/>
      <c r="O150" s="59"/>
      <c r="P150" s="63"/>
      <c r="Q150" s="21" t="s">
        <v>248</v>
      </c>
    </row>
    <row r="151" spans="1:18" x14ac:dyDescent="0.2">
      <c r="I151" s="22"/>
      <c r="J151" s="22"/>
      <c r="K151" s="22"/>
      <c r="L151" s="22"/>
      <c r="M151" s="22"/>
      <c r="N151" s="62"/>
      <c r="O151" s="60"/>
      <c r="P151" s="64"/>
    </row>
    <row r="152" spans="1:18" x14ac:dyDescent="0.2">
      <c r="A152" s="59" t="s">
        <v>1690</v>
      </c>
      <c r="B152" s="59"/>
      <c r="C152" s="59"/>
      <c r="D152" s="59"/>
      <c r="E152" s="59"/>
      <c r="F152" s="59"/>
      <c r="G152" s="59"/>
      <c r="H152" s="59"/>
      <c r="I152" s="61"/>
      <c r="J152" s="61"/>
      <c r="K152" s="61"/>
      <c r="L152" s="61"/>
      <c r="M152" s="61"/>
      <c r="N152" s="61"/>
      <c r="O152" s="59"/>
      <c r="P152" s="63"/>
      <c r="Q152" s="59" t="s">
        <v>248</v>
      </c>
    </row>
    <row r="153" spans="1:18" x14ac:dyDescent="0.2">
      <c r="A153" s="21" t="s">
        <v>84</v>
      </c>
      <c r="B153" s="20" t="s">
        <v>1160</v>
      </c>
      <c r="C153" s="39">
        <v>46002</v>
      </c>
      <c r="D153" s="39">
        <v>46002</v>
      </c>
      <c r="E153" s="39">
        <v>46010</v>
      </c>
      <c r="F153" s="20" t="s">
        <v>1564</v>
      </c>
      <c r="G153" s="20" t="s">
        <v>1245</v>
      </c>
      <c r="H153" s="20" t="s">
        <v>1691</v>
      </c>
      <c r="I153" s="22" t="s">
        <v>1566</v>
      </c>
      <c r="J153" s="22">
        <v>10000</v>
      </c>
      <c r="K153" s="22">
        <v>0</v>
      </c>
      <c r="L153" s="22">
        <v>10000</v>
      </c>
      <c r="M153" s="22">
        <v>0</v>
      </c>
      <c r="N153" s="62"/>
      <c r="O153" s="60" t="s">
        <v>1245</v>
      </c>
      <c r="P153" s="64"/>
      <c r="Q153" s="20" t="s">
        <v>1245</v>
      </c>
    </row>
    <row r="154" spans="1:18" x14ac:dyDescent="0.2">
      <c r="A154" s="59" t="s">
        <v>1692</v>
      </c>
      <c r="B154" s="59"/>
      <c r="C154" s="59"/>
      <c r="D154" s="59"/>
      <c r="E154" s="59"/>
      <c r="F154" s="59"/>
      <c r="G154" s="59"/>
      <c r="H154" s="59"/>
      <c r="I154" s="61" t="s">
        <v>248</v>
      </c>
      <c r="J154" s="61">
        <v>10000</v>
      </c>
      <c r="K154" s="61">
        <v>0</v>
      </c>
      <c r="L154" s="61">
        <v>10000</v>
      </c>
      <c r="M154" s="61">
        <v>0</v>
      </c>
      <c r="N154" s="61"/>
      <c r="O154" s="59"/>
      <c r="P154" s="63"/>
      <c r="Q154" s="21" t="s">
        <v>248</v>
      </c>
    </row>
    <row r="155" spans="1:18" x14ac:dyDescent="0.2">
      <c r="I155" s="22"/>
      <c r="J155" s="22"/>
      <c r="K155" s="22"/>
      <c r="L155" s="22"/>
      <c r="M155" s="22"/>
      <c r="N155" s="62"/>
      <c r="O155" s="60"/>
      <c r="P155" s="64"/>
    </row>
    <row r="156" spans="1:18" x14ac:dyDescent="0.2">
      <c r="A156" s="59" t="s">
        <v>1693</v>
      </c>
      <c r="B156" s="59"/>
      <c r="C156" s="59"/>
      <c r="D156" s="59"/>
      <c r="E156" s="59"/>
      <c r="F156" s="59"/>
      <c r="G156" s="59"/>
      <c r="H156" s="59"/>
      <c r="I156" s="61"/>
      <c r="J156" s="61"/>
      <c r="K156" s="61"/>
      <c r="L156" s="61"/>
      <c r="M156" s="61"/>
      <c r="N156" s="61"/>
      <c r="O156" s="59"/>
      <c r="P156" s="63"/>
      <c r="Q156" s="59" t="s">
        <v>248</v>
      </c>
    </row>
    <row r="157" spans="1:18" x14ac:dyDescent="0.2">
      <c r="A157" s="21" t="s">
        <v>84</v>
      </c>
      <c r="B157" s="20" t="s">
        <v>246</v>
      </c>
      <c r="C157" s="39">
        <v>45252</v>
      </c>
      <c r="D157" s="20" t="s">
        <v>1585</v>
      </c>
      <c r="E157" s="20" t="s">
        <v>1585</v>
      </c>
      <c r="F157" s="20" t="s">
        <v>249</v>
      </c>
      <c r="G157" s="20" t="s">
        <v>1245</v>
      </c>
      <c r="H157" s="20" t="s">
        <v>1694</v>
      </c>
      <c r="I157" s="22" t="s">
        <v>1695</v>
      </c>
      <c r="J157" s="22">
        <v>0</v>
      </c>
      <c r="K157" s="22">
        <v>247763</v>
      </c>
      <c r="L157" s="22">
        <v>0</v>
      </c>
      <c r="M157" s="22">
        <v>247763</v>
      </c>
      <c r="N157" s="62"/>
      <c r="O157" s="60" t="s">
        <v>1245</v>
      </c>
      <c r="P157" s="64"/>
      <c r="Q157" s="20" t="s">
        <v>1245</v>
      </c>
    </row>
    <row r="158" spans="1:18" x14ac:dyDescent="0.2">
      <c r="A158" s="21" t="s">
        <v>84</v>
      </c>
      <c r="B158" s="20" t="s">
        <v>257</v>
      </c>
      <c r="C158" s="39">
        <v>45770</v>
      </c>
      <c r="D158" s="39">
        <v>45770</v>
      </c>
      <c r="E158" s="39">
        <v>45778</v>
      </c>
      <c r="F158" s="20" t="s">
        <v>1564</v>
      </c>
      <c r="G158" s="20" t="s">
        <v>1245</v>
      </c>
      <c r="H158" s="20" t="s">
        <v>1696</v>
      </c>
      <c r="I158" s="22" t="s">
        <v>1697</v>
      </c>
      <c r="J158" s="22">
        <v>304878</v>
      </c>
      <c r="K158" s="22">
        <v>0</v>
      </c>
      <c r="L158" s="22">
        <v>57115</v>
      </c>
      <c r="M158" s="22">
        <v>0</v>
      </c>
      <c r="N158" s="62"/>
      <c r="O158" s="60" t="s">
        <v>1245</v>
      </c>
      <c r="P158" s="64"/>
      <c r="Q158" s="20" t="s">
        <v>1245</v>
      </c>
    </row>
    <row r="159" spans="1:18" x14ac:dyDescent="0.2">
      <c r="A159" s="21" t="s">
        <v>84</v>
      </c>
      <c r="B159" s="20" t="s">
        <v>257</v>
      </c>
      <c r="C159" s="39">
        <v>45770</v>
      </c>
      <c r="D159" s="39">
        <v>45770</v>
      </c>
      <c r="E159" s="39">
        <v>45778</v>
      </c>
      <c r="F159" s="20" t="s">
        <v>1564</v>
      </c>
      <c r="G159" s="20" t="s">
        <v>1245</v>
      </c>
      <c r="H159" s="20" t="s">
        <v>1698</v>
      </c>
      <c r="I159" s="22" t="s">
        <v>1697</v>
      </c>
      <c r="J159" s="22">
        <v>304878</v>
      </c>
      <c r="K159" s="22">
        <v>0</v>
      </c>
      <c r="L159" s="22">
        <v>361993</v>
      </c>
      <c r="M159" s="22">
        <v>0</v>
      </c>
      <c r="N159" s="62"/>
      <c r="O159" s="60" t="s">
        <v>1245</v>
      </c>
      <c r="P159" s="64"/>
      <c r="Q159" s="20" t="s">
        <v>1245</v>
      </c>
    </row>
    <row r="160" spans="1:18" x14ac:dyDescent="0.2">
      <c r="A160" s="21" t="s">
        <v>84</v>
      </c>
      <c r="B160" s="20" t="s">
        <v>260</v>
      </c>
      <c r="C160" s="39">
        <v>45818</v>
      </c>
      <c r="D160" s="20" t="s">
        <v>1585</v>
      </c>
      <c r="E160" s="20" t="s">
        <v>1585</v>
      </c>
      <c r="F160" s="20" t="s">
        <v>1161</v>
      </c>
      <c r="G160" s="20" t="s">
        <v>1699</v>
      </c>
      <c r="H160" s="20" t="s">
        <v>1245</v>
      </c>
      <c r="I160" s="22" t="s">
        <v>1695</v>
      </c>
      <c r="J160" s="22">
        <v>0</v>
      </c>
      <c r="K160" s="22">
        <v>902956</v>
      </c>
      <c r="L160" s="22">
        <v>0</v>
      </c>
      <c r="M160" s="22">
        <v>540963</v>
      </c>
      <c r="N160" s="62"/>
      <c r="O160" s="60" t="s">
        <v>1245</v>
      </c>
      <c r="P160" s="64"/>
      <c r="Q160" s="20" t="s">
        <v>1700</v>
      </c>
    </row>
    <row r="161" spans="1:17" x14ac:dyDescent="0.2">
      <c r="A161" s="59" t="s">
        <v>1701</v>
      </c>
      <c r="B161" s="59"/>
      <c r="C161" s="59"/>
      <c r="D161" s="59"/>
      <c r="E161" s="59"/>
      <c r="F161" s="59"/>
      <c r="G161" s="59"/>
      <c r="H161" s="59"/>
      <c r="I161" s="61" t="s">
        <v>248</v>
      </c>
      <c r="J161" s="61">
        <v>609756</v>
      </c>
      <c r="K161" s="61">
        <v>1150719</v>
      </c>
      <c r="L161" s="61">
        <v>0</v>
      </c>
      <c r="M161" s="61">
        <v>540963</v>
      </c>
      <c r="N161" s="61"/>
      <c r="O161" s="59"/>
      <c r="P161" s="63"/>
      <c r="Q161" s="21" t="s">
        <v>248</v>
      </c>
    </row>
    <row r="162" spans="1:17" x14ac:dyDescent="0.2">
      <c r="I162" s="22"/>
      <c r="J162" s="22"/>
      <c r="K162" s="22"/>
      <c r="L162" s="22"/>
      <c r="M162" s="22"/>
      <c r="N162" s="22"/>
      <c r="P162" s="65"/>
    </row>
    <row r="163" spans="1:17" x14ac:dyDescent="0.2">
      <c r="I163" s="22"/>
      <c r="J163" s="22"/>
      <c r="K163" s="22"/>
      <c r="L163" s="22"/>
      <c r="M163" s="22"/>
    </row>
    <row r="164" spans="1:17" x14ac:dyDescent="0.2">
      <c r="A164" s="24" t="s">
        <v>1702</v>
      </c>
      <c r="B164" s="24"/>
      <c r="C164" s="24"/>
      <c r="D164" s="24"/>
      <c r="E164" s="24"/>
      <c r="F164" s="24"/>
      <c r="G164" s="24"/>
      <c r="H164" s="24"/>
      <c r="I164" s="24"/>
      <c r="J164" s="25">
        <v>9295736</v>
      </c>
      <c r="K164" s="25">
        <v>1192219</v>
      </c>
      <c r="L164" s="25">
        <v>8103517</v>
      </c>
      <c r="M164" s="25">
        <v>0</v>
      </c>
      <c r="N164" s="21"/>
      <c r="O164" s="21"/>
      <c r="P164" s="21"/>
      <c r="Q164" s="2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F7CE-0F22-4277-A319-F2448A82E991}">
  <sheetPr>
    <tabColor rgb="FF00B0F0"/>
  </sheetPr>
  <dimension ref="A2:M514"/>
  <sheetViews>
    <sheetView workbookViewId="0">
      <pane ySplit="8" topLeftCell="A481" activePane="bottomLeft" state="frozen"/>
      <selection pane="bottomLeft" activeCell="D34" sqref="D34"/>
    </sheetView>
  </sheetViews>
  <sheetFormatPr defaultRowHeight="12.75" x14ac:dyDescent="0.2"/>
  <cols>
    <col min="2" max="2" width="47.42578125" bestFit="1" customWidth="1"/>
    <col min="3" max="3" width="5.28515625" bestFit="1" customWidth="1"/>
    <col min="4" max="4" width="49.7109375" bestFit="1" customWidth="1"/>
    <col min="5" max="5" width="12.28515625" bestFit="1" customWidth="1"/>
    <col min="6" max="6" width="9.140625" bestFit="1" customWidth="1"/>
    <col min="7" max="7" width="8.42578125" bestFit="1" customWidth="1"/>
    <col min="8" max="8" width="15.7109375" bestFit="1" customWidth="1"/>
    <col min="9" max="9" width="7.28515625" bestFit="1" customWidth="1"/>
    <col min="10" max="10" width="12.7109375" bestFit="1" customWidth="1"/>
    <col min="11" max="11" width="13.85546875" bestFit="1" customWidth="1"/>
    <col min="12" max="12" width="12.28515625" bestFit="1" customWidth="1"/>
    <col min="13" max="13" width="11.7109375" bestFit="1" customWidth="1"/>
  </cols>
  <sheetData>
    <row r="2" spans="1:13" x14ac:dyDescent="0.2">
      <c r="A2" s="29" t="s">
        <v>268</v>
      </c>
      <c r="B2" s="30"/>
      <c r="C2" s="30"/>
      <c r="D2" s="31"/>
    </row>
    <row r="3" spans="1:13" x14ac:dyDescent="0.2">
      <c r="A3" s="32" t="s">
        <v>1296</v>
      </c>
      <c r="B3" s="33"/>
      <c r="C3" s="33"/>
      <c r="D3" s="34"/>
    </row>
    <row r="4" spans="1:13" x14ac:dyDescent="0.2">
      <c r="A4" s="32" t="s">
        <v>225</v>
      </c>
      <c r="B4" s="33"/>
      <c r="C4" s="33"/>
      <c r="D4" s="34"/>
    </row>
    <row r="5" spans="1:13" x14ac:dyDescent="0.2">
      <c r="A5" s="32" t="s">
        <v>1297</v>
      </c>
      <c r="B5" s="33"/>
      <c r="C5" s="33"/>
      <c r="D5" s="34"/>
    </row>
    <row r="6" spans="1:13" x14ac:dyDescent="0.2">
      <c r="A6" s="35" t="s">
        <v>226</v>
      </c>
      <c r="B6" s="36"/>
      <c r="C6" s="36"/>
      <c r="D6" s="37"/>
    </row>
    <row r="8" spans="1:13" ht="22.5" x14ac:dyDescent="0.2">
      <c r="A8" s="38" t="s">
        <v>269</v>
      </c>
      <c r="B8" s="38" t="s">
        <v>228</v>
      </c>
      <c r="C8" s="38" t="s">
        <v>270</v>
      </c>
      <c r="D8" s="38" t="s">
        <v>271</v>
      </c>
      <c r="E8" s="38" t="s">
        <v>272</v>
      </c>
      <c r="F8" s="38" t="s">
        <v>256</v>
      </c>
      <c r="G8" s="38" t="s">
        <v>273</v>
      </c>
      <c r="H8" s="38" t="s">
        <v>274</v>
      </c>
      <c r="I8" s="38" t="s">
        <v>275</v>
      </c>
      <c r="J8" s="38" t="s">
        <v>276</v>
      </c>
      <c r="K8" s="38" t="s">
        <v>277</v>
      </c>
      <c r="L8" s="38" t="s">
        <v>278</v>
      </c>
      <c r="M8" s="38" t="s">
        <v>279</v>
      </c>
    </row>
    <row r="9" spans="1:13" x14ac:dyDescent="0.2">
      <c r="A9" s="21" t="s">
        <v>329</v>
      </c>
      <c r="B9" s="20" t="s">
        <v>330</v>
      </c>
      <c r="C9" s="46" t="s">
        <v>282</v>
      </c>
      <c r="D9" s="20" t="s">
        <v>331</v>
      </c>
      <c r="E9" s="20" t="s">
        <v>0</v>
      </c>
      <c r="F9" s="47">
        <v>41719</v>
      </c>
      <c r="G9" s="47">
        <v>41719</v>
      </c>
      <c r="H9" s="20" t="s">
        <v>248</v>
      </c>
      <c r="I9" s="41" t="s">
        <v>284</v>
      </c>
      <c r="J9" s="22">
        <v>1133066</v>
      </c>
      <c r="K9" s="22">
        <v>0</v>
      </c>
      <c r="L9" s="22">
        <v>1121749</v>
      </c>
      <c r="M9" s="22">
        <v>11317</v>
      </c>
    </row>
    <row r="10" spans="1:13" x14ac:dyDescent="0.2">
      <c r="A10" s="21" t="s">
        <v>331</v>
      </c>
      <c r="B10" s="21"/>
      <c r="C10" s="48"/>
      <c r="D10" s="21"/>
      <c r="E10" s="21" t="s">
        <v>0</v>
      </c>
      <c r="F10" s="42"/>
      <c r="G10" s="42"/>
      <c r="H10" s="21"/>
      <c r="I10" s="42"/>
      <c r="J10" s="23">
        <v>1133066</v>
      </c>
      <c r="K10" s="23">
        <v>0</v>
      </c>
      <c r="L10" s="23">
        <v>1121749</v>
      </c>
      <c r="M10" s="23">
        <v>11317</v>
      </c>
    </row>
    <row r="11" spans="1:13" x14ac:dyDescent="0.2">
      <c r="C11" s="46"/>
      <c r="F11" s="41"/>
      <c r="G11" s="41"/>
      <c r="I11" s="41"/>
      <c r="J11" s="22"/>
      <c r="K11" s="22"/>
      <c r="L11" s="22"/>
      <c r="M11" s="22"/>
    </row>
    <row r="12" spans="1:13" x14ac:dyDescent="0.2">
      <c r="A12" s="21" t="s">
        <v>1134</v>
      </c>
      <c r="B12" s="20" t="s">
        <v>1135</v>
      </c>
      <c r="C12" s="46" t="s">
        <v>282</v>
      </c>
      <c r="D12" s="20" t="s">
        <v>1136</v>
      </c>
      <c r="E12" s="20" t="s">
        <v>6</v>
      </c>
      <c r="F12" s="47">
        <v>36892</v>
      </c>
      <c r="G12" s="47">
        <v>43466</v>
      </c>
      <c r="H12" s="20" t="s">
        <v>248</v>
      </c>
      <c r="I12" s="41" t="s">
        <v>1137</v>
      </c>
      <c r="J12" s="22">
        <v>2000000</v>
      </c>
      <c r="K12" s="22">
        <v>0</v>
      </c>
      <c r="L12" s="22">
        <v>0</v>
      </c>
      <c r="M12" s="22">
        <v>2000000</v>
      </c>
    </row>
    <row r="13" spans="1:13" x14ac:dyDescent="0.2">
      <c r="A13" s="21" t="s">
        <v>1136</v>
      </c>
      <c r="B13" s="21"/>
      <c r="C13" s="48"/>
      <c r="D13" s="21"/>
      <c r="E13" s="21" t="s">
        <v>6</v>
      </c>
      <c r="F13" s="42"/>
      <c r="G13" s="42"/>
      <c r="H13" s="21"/>
      <c r="I13" s="42"/>
      <c r="J13" s="23">
        <v>2000000</v>
      </c>
      <c r="K13" s="23">
        <v>0</v>
      </c>
      <c r="L13" s="23">
        <v>0</v>
      </c>
      <c r="M13" s="23">
        <v>2000000</v>
      </c>
    </row>
    <row r="14" spans="1:13" x14ac:dyDescent="0.2">
      <c r="C14" s="46"/>
      <c r="F14" s="41"/>
      <c r="G14" s="41"/>
      <c r="I14" s="41"/>
      <c r="J14" s="22"/>
      <c r="K14" s="22"/>
      <c r="L14" s="22"/>
      <c r="M14" s="22"/>
    </row>
    <row r="15" spans="1:13" x14ac:dyDescent="0.2">
      <c r="A15" s="21" t="s">
        <v>566</v>
      </c>
      <c r="B15" s="20" t="s">
        <v>567</v>
      </c>
      <c r="C15" s="46" t="s">
        <v>282</v>
      </c>
      <c r="D15" s="20" t="s">
        <v>568</v>
      </c>
      <c r="E15" s="20" t="s">
        <v>8</v>
      </c>
      <c r="F15" s="47">
        <v>43872</v>
      </c>
      <c r="G15" s="47">
        <v>43872</v>
      </c>
      <c r="H15" s="20" t="s">
        <v>248</v>
      </c>
      <c r="I15" s="41" t="s">
        <v>569</v>
      </c>
      <c r="J15" s="22">
        <v>3600000</v>
      </c>
      <c r="K15" s="22">
        <v>0</v>
      </c>
      <c r="L15" s="22">
        <v>1271791</v>
      </c>
      <c r="M15" s="22">
        <v>2328209</v>
      </c>
    </row>
    <row r="16" spans="1:13" x14ac:dyDescent="0.2">
      <c r="A16" s="21" t="s">
        <v>1138</v>
      </c>
      <c r="B16" s="20" t="s">
        <v>1139</v>
      </c>
      <c r="C16" s="46" t="s">
        <v>282</v>
      </c>
      <c r="D16" s="20" t="s">
        <v>568</v>
      </c>
      <c r="E16" s="20" t="s">
        <v>8</v>
      </c>
      <c r="F16" s="47">
        <v>40908</v>
      </c>
      <c r="G16" s="47">
        <v>43466</v>
      </c>
      <c r="H16" s="20" t="s">
        <v>248</v>
      </c>
      <c r="I16" s="41" t="s">
        <v>374</v>
      </c>
      <c r="J16" s="22">
        <v>914805</v>
      </c>
      <c r="K16" s="22">
        <v>0</v>
      </c>
      <c r="L16" s="22">
        <v>128090</v>
      </c>
      <c r="M16" s="22">
        <v>786715</v>
      </c>
    </row>
    <row r="17" spans="1:13" x14ac:dyDescent="0.2">
      <c r="A17" s="21" t="s">
        <v>1140</v>
      </c>
      <c r="B17" s="20" t="s">
        <v>1141</v>
      </c>
      <c r="C17" s="46" t="s">
        <v>282</v>
      </c>
      <c r="D17" s="20" t="s">
        <v>568</v>
      </c>
      <c r="E17" s="20" t="s">
        <v>8</v>
      </c>
      <c r="F17" s="47">
        <v>40908</v>
      </c>
      <c r="G17" s="47">
        <v>43466</v>
      </c>
      <c r="H17" s="20" t="s">
        <v>248</v>
      </c>
      <c r="I17" s="41" t="s">
        <v>569</v>
      </c>
      <c r="J17" s="22">
        <v>250000</v>
      </c>
      <c r="K17" s="22">
        <v>0</v>
      </c>
      <c r="L17" s="22">
        <v>105003</v>
      </c>
      <c r="M17" s="22">
        <v>144997</v>
      </c>
    </row>
    <row r="18" spans="1:13" x14ac:dyDescent="0.2">
      <c r="A18" s="21" t="s">
        <v>1142</v>
      </c>
      <c r="B18" s="20" t="s">
        <v>1143</v>
      </c>
      <c r="C18" s="46" t="s">
        <v>282</v>
      </c>
      <c r="D18" s="20" t="s">
        <v>568</v>
      </c>
      <c r="E18" s="20" t="s">
        <v>8</v>
      </c>
      <c r="F18" s="47">
        <v>40908</v>
      </c>
      <c r="G18" s="47">
        <v>43466</v>
      </c>
      <c r="H18" s="20" t="s">
        <v>248</v>
      </c>
      <c r="I18" s="41" t="s">
        <v>1144</v>
      </c>
      <c r="J18" s="22">
        <v>3687257</v>
      </c>
      <c r="K18" s="22">
        <v>0</v>
      </c>
      <c r="L18" s="22">
        <v>1032427</v>
      </c>
      <c r="M18" s="22">
        <v>2654830</v>
      </c>
    </row>
    <row r="19" spans="1:13" x14ac:dyDescent="0.2">
      <c r="A19" s="21" t="s">
        <v>568</v>
      </c>
      <c r="B19" s="21"/>
      <c r="C19" s="48"/>
      <c r="D19" s="21"/>
      <c r="E19" s="21" t="s">
        <v>8</v>
      </c>
      <c r="F19" s="42"/>
      <c r="G19" s="42"/>
      <c r="H19" s="21"/>
      <c r="I19" s="42"/>
      <c r="J19" s="23">
        <v>8452062</v>
      </c>
      <c r="K19" s="23">
        <v>0</v>
      </c>
      <c r="L19" s="23">
        <v>2537311</v>
      </c>
      <c r="M19" s="23">
        <v>5914751</v>
      </c>
    </row>
    <row r="20" spans="1:13" x14ac:dyDescent="0.2">
      <c r="C20" s="46"/>
      <c r="F20" s="41"/>
      <c r="G20" s="41"/>
      <c r="I20" s="41"/>
      <c r="J20" s="22"/>
      <c r="K20" s="22"/>
      <c r="L20" s="22"/>
      <c r="M20" s="22"/>
    </row>
    <row r="21" spans="1:13" x14ac:dyDescent="0.2">
      <c r="A21" s="21" t="s">
        <v>1103</v>
      </c>
      <c r="B21" s="20" t="s">
        <v>1104</v>
      </c>
      <c r="C21" s="46" t="s">
        <v>282</v>
      </c>
      <c r="D21" s="20" t="s">
        <v>1105</v>
      </c>
      <c r="E21" s="20" t="s">
        <v>12</v>
      </c>
      <c r="F21" s="47">
        <v>41939</v>
      </c>
      <c r="G21" s="47">
        <v>41939</v>
      </c>
      <c r="H21" s="20" t="s">
        <v>248</v>
      </c>
      <c r="I21" s="41" t="s">
        <v>569</v>
      </c>
      <c r="J21" s="22">
        <v>3108000</v>
      </c>
      <c r="K21" s="22">
        <v>0</v>
      </c>
      <c r="L21" s="22">
        <v>2084484</v>
      </c>
      <c r="M21" s="22">
        <v>1023516</v>
      </c>
    </row>
    <row r="22" spans="1:13" x14ac:dyDescent="0.2">
      <c r="A22" s="21" t="s">
        <v>1105</v>
      </c>
      <c r="B22" s="21"/>
      <c r="C22" s="48"/>
      <c r="D22" s="21"/>
      <c r="E22" s="21" t="s">
        <v>12</v>
      </c>
      <c r="F22" s="42"/>
      <c r="G22" s="42"/>
      <c r="H22" s="21"/>
      <c r="I22" s="42"/>
      <c r="J22" s="23">
        <v>3108000</v>
      </c>
      <c r="K22" s="23">
        <v>0</v>
      </c>
      <c r="L22" s="23">
        <v>2084484</v>
      </c>
      <c r="M22" s="23">
        <v>1023516</v>
      </c>
    </row>
    <row r="23" spans="1:13" x14ac:dyDescent="0.2">
      <c r="C23" s="46"/>
      <c r="F23" s="41"/>
      <c r="G23" s="41"/>
      <c r="I23" s="41"/>
      <c r="J23" s="22"/>
      <c r="K23" s="22"/>
      <c r="L23" s="22"/>
      <c r="M23" s="22"/>
    </row>
    <row r="24" spans="1:13" x14ac:dyDescent="0.2">
      <c r="A24" s="21" t="s">
        <v>1100</v>
      </c>
      <c r="B24" s="20" t="s">
        <v>1101</v>
      </c>
      <c r="C24" s="46" t="s">
        <v>282</v>
      </c>
      <c r="D24" s="20" t="s">
        <v>1102</v>
      </c>
      <c r="E24" s="20" t="s">
        <v>16</v>
      </c>
      <c r="F24" s="47">
        <v>41928</v>
      </c>
      <c r="G24" s="47">
        <v>41928</v>
      </c>
      <c r="H24" s="20" t="s">
        <v>248</v>
      </c>
      <c r="I24" s="41" t="s">
        <v>569</v>
      </c>
      <c r="J24" s="22">
        <v>6543000</v>
      </c>
      <c r="K24" s="22">
        <v>0</v>
      </c>
      <c r="L24" s="22">
        <v>4400103</v>
      </c>
      <c r="M24" s="22">
        <v>2142897</v>
      </c>
    </row>
    <row r="25" spans="1:13" x14ac:dyDescent="0.2">
      <c r="A25" s="21" t="s">
        <v>1102</v>
      </c>
      <c r="B25" s="21"/>
      <c r="C25" s="48"/>
      <c r="D25" s="21"/>
      <c r="E25" s="21" t="s">
        <v>16</v>
      </c>
      <c r="F25" s="42"/>
      <c r="G25" s="42"/>
      <c r="H25" s="21"/>
      <c r="I25" s="42"/>
      <c r="J25" s="23">
        <v>6543000</v>
      </c>
      <c r="K25" s="23">
        <v>0</v>
      </c>
      <c r="L25" s="23">
        <v>4400103</v>
      </c>
      <c r="M25" s="23">
        <v>2142897</v>
      </c>
    </row>
    <row r="26" spans="1:13" x14ac:dyDescent="0.2">
      <c r="C26" s="46"/>
      <c r="F26" s="41"/>
      <c r="G26" s="41"/>
      <c r="I26" s="41"/>
      <c r="J26" s="22"/>
      <c r="K26" s="22"/>
      <c r="L26" s="22"/>
      <c r="M26" s="22"/>
    </row>
    <row r="27" spans="1:13" x14ac:dyDescent="0.2">
      <c r="A27" s="21" t="s">
        <v>1082</v>
      </c>
      <c r="B27" s="20" t="s">
        <v>1083</v>
      </c>
      <c r="C27" s="46" t="s">
        <v>282</v>
      </c>
      <c r="D27" s="20" t="s">
        <v>1084</v>
      </c>
      <c r="E27" s="20" t="s">
        <v>14</v>
      </c>
      <c r="F27" s="47">
        <v>41974</v>
      </c>
      <c r="G27" s="47">
        <v>41974</v>
      </c>
      <c r="H27" s="20" t="s">
        <v>248</v>
      </c>
      <c r="I27" s="41" t="s">
        <v>569</v>
      </c>
      <c r="J27" s="22">
        <v>4973000</v>
      </c>
      <c r="K27" s="22">
        <v>0</v>
      </c>
      <c r="L27" s="22">
        <v>3282175</v>
      </c>
      <c r="M27" s="22">
        <v>1690825</v>
      </c>
    </row>
    <row r="28" spans="1:13" x14ac:dyDescent="0.2">
      <c r="A28" s="21" t="s">
        <v>1084</v>
      </c>
      <c r="B28" s="21"/>
      <c r="C28" s="48"/>
      <c r="D28" s="21"/>
      <c r="E28" s="21" t="s">
        <v>14</v>
      </c>
      <c r="F28" s="42"/>
      <c r="G28" s="42"/>
      <c r="H28" s="21"/>
      <c r="I28" s="42"/>
      <c r="J28" s="23">
        <v>4973000</v>
      </c>
      <c r="K28" s="23">
        <v>0</v>
      </c>
      <c r="L28" s="23">
        <v>3282175</v>
      </c>
      <c r="M28" s="23">
        <v>1690825</v>
      </c>
    </row>
    <row r="29" spans="1:13" x14ac:dyDescent="0.2">
      <c r="C29" s="46"/>
      <c r="F29" s="41"/>
      <c r="G29" s="41"/>
      <c r="I29" s="41"/>
      <c r="J29" s="22"/>
      <c r="K29" s="22"/>
      <c r="L29" s="22"/>
      <c r="M29" s="22"/>
    </row>
    <row r="30" spans="1:13" x14ac:dyDescent="0.2">
      <c r="A30" s="21" t="s">
        <v>1085</v>
      </c>
      <c r="B30" s="20" t="s">
        <v>1086</v>
      </c>
      <c r="C30" s="46" t="s">
        <v>282</v>
      </c>
      <c r="D30" s="20" t="s">
        <v>1087</v>
      </c>
      <c r="E30" s="20" t="s">
        <v>18</v>
      </c>
      <c r="F30" s="47">
        <v>41939</v>
      </c>
      <c r="G30" s="47">
        <v>41939</v>
      </c>
      <c r="H30" s="20" t="s">
        <v>248</v>
      </c>
      <c r="I30" s="41" t="s">
        <v>569</v>
      </c>
      <c r="J30" s="22">
        <v>3237632</v>
      </c>
      <c r="K30" s="22">
        <v>0</v>
      </c>
      <c r="L30" s="22">
        <v>2136858</v>
      </c>
      <c r="M30" s="22">
        <v>1100774</v>
      </c>
    </row>
    <row r="31" spans="1:13" x14ac:dyDescent="0.2">
      <c r="A31" s="21" t="s">
        <v>1087</v>
      </c>
      <c r="B31" s="21"/>
      <c r="C31" s="48"/>
      <c r="D31" s="21"/>
      <c r="E31" s="21" t="s">
        <v>18</v>
      </c>
      <c r="F31" s="42"/>
      <c r="G31" s="42"/>
      <c r="H31" s="21"/>
      <c r="I31" s="42"/>
      <c r="J31" s="23">
        <v>3237632</v>
      </c>
      <c r="K31" s="23">
        <v>0</v>
      </c>
      <c r="L31" s="23">
        <v>2136858</v>
      </c>
      <c r="M31" s="23">
        <v>1100774</v>
      </c>
    </row>
    <row r="32" spans="1:13" x14ac:dyDescent="0.2">
      <c r="C32" s="46"/>
      <c r="F32" s="41"/>
      <c r="G32" s="41"/>
      <c r="I32" s="41"/>
      <c r="J32" s="22"/>
      <c r="K32" s="22"/>
      <c r="L32" s="22"/>
      <c r="M32" s="22"/>
    </row>
    <row r="33" spans="1:13" x14ac:dyDescent="0.2">
      <c r="A33" s="21" t="s">
        <v>1088</v>
      </c>
      <c r="B33" s="20" t="s">
        <v>1089</v>
      </c>
      <c r="C33" s="46" t="s">
        <v>282</v>
      </c>
      <c r="D33" s="20" t="s">
        <v>1090</v>
      </c>
      <c r="E33" s="20" t="s">
        <v>20</v>
      </c>
      <c r="F33" s="47">
        <v>41908</v>
      </c>
      <c r="G33" s="47">
        <v>41908</v>
      </c>
      <c r="H33" s="20" t="s">
        <v>248</v>
      </c>
      <c r="I33" s="41" t="s">
        <v>569</v>
      </c>
      <c r="J33" s="22">
        <v>1596000</v>
      </c>
      <c r="K33" s="22">
        <v>0</v>
      </c>
      <c r="L33" s="22">
        <v>1053371</v>
      </c>
      <c r="M33" s="22">
        <v>542629</v>
      </c>
    </row>
    <row r="34" spans="1:13" x14ac:dyDescent="0.2">
      <c r="A34" s="21" t="s">
        <v>1090</v>
      </c>
      <c r="B34" s="21"/>
      <c r="C34" s="48"/>
      <c r="D34" s="21"/>
      <c r="E34" s="21" t="s">
        <v>20</v>
      </c>
      <c r="F34" s="42"/>
      <c r="G34" s="42"/>
      <c r="H34" s="21"/>
      <c r="I34" s="42"/>
      <c r="J34" s="23">
        <v>1596000</v>
      </c>
      <c r="K34" s="23">
        <v>0</v>
      </c>
      <c r="L34" s="23">
        <v>1053371</v>
      </c>
      <c r="M34" s="23">
        <v>542629</v>
      </c>
    </row>
    <row r="35" spans="1:13" x14ac:dyDescent="0.2">
      <c r="C35" s="46"/>
      <c r="F35" s="41"/>
      <c r="G35" s="41"/>
      <c r="I35" s="41"/>
      <c r="J35" s="22"/>
      <c r="K35" s="22"/>
      <c r="L35" s="22"/>
      <c r="M35" s="22"/>
    </row>
    <row r="36" spans="1:13" x14ac:dyDescent="0.2">
      <c r="A36" s="21" t="s">
        <v>1091</v>
      </c>
      <c r="B36" s="20" t="s">
        <v>1092</v>
      </c>
      <c r="C36" s="46" t="s">
        <v>282</v>
      </c>
      <c r="D36" s="20" t="s">
        <v>1093</v>
      </c>
      <c r="E36" s="20" t="s">
        <v>22</v>
      </c>
      <c r="F36" s="47">
        <v>41968</v>
      </c>
      <c r="G36" s="47">
        <v>41968</v>
      </c>
      <c r="H36" s="20" t="s">
        <v>248</v>
      </c>
      <c r="I36" s="41" t="s">
        <v>569</v>
      </c>
      <c r="J36" s="22">
        <v>5817158</v>
      </c>
      <c r="K36" s="22">
        <v>0</v>
      </c>
      <c r="L36" s="22">
        <v>3839344</v>
      </c>
      <c r="M36" s="22">
        <v>1977814</v>
      </c>
    </row>
    <row r="37" spans="1:13" x14ac:dyDescent="0.2">
      <c r="A37" s="21" t="s">
        <v>1093</v>
      </c>
      <c r="B37" s="21"/>
      <c r="C37" s="48"/>
      <c r="D37" s="21"/>
      <c r="E37" s="21" t="s">
        <v>22</v>
      </c>
      <c r="F37" s="42"/>
      <c r="G37" s="42"/>
      <c r="H37" s="21"/>
      <c r="I37" s="42"/>
      <c r="J37" s="23">
        <v>5817158</v>
      </c>
      <c r="K37" s="23">
        <v>0</v>
      </c>
      <c r="L37" s="23">
        <v>3839344</v>
      </c>
      <c r="M37" s="23">
        <v>1977814</v>
      </c>
    </row>
    <row r="38" spans="1:13" x14ac:dyDescent="0.2">
      <c r="C38" s="46"/>
      <c r="F38" s="41"/>
      <c r="G38" s="41"/>
      <c r="I38" s="41"/>
      <c r="J38" s="22"/>
      <c r="K38" s="22"/>
      <c r="L38" s="22"/>
      <c r="M38" s="22"/>
    </row>
    <row r="39" spans="1:13" x14ac:dyDescent="0.2">
      <c r="A39" s="21" t="s">
        <v>1094</v>
      </c>
      <c r="B39" s="20" t="s">
        <v>1095</v>
      </c>
      <c r="C39" s="46" t="s">
        <v>282</v>
      </c>
      <c r="D39" s="20" t="s">
        <v>1096</v>
      </c>
      <c r="E39" s="20" t="s">
        <v>26</v>
      </c>
      <c r="F39" s="47">
        <v>41942</v>
      </c>
      <c r="G39" s="47">
        <v>41942</v>
      </c>
      <c r="H39" s="20" t="s">
        <v>248</v>
      </c>
      <c r="I39" s="41" t="s">
        <v>569</v>
      </c>
      <c r="J39" s="22">
        <v>1225514</v>
      </c>
      <c r="K39" s="22">
        <v>0</v>
      </c>
      <c r="L39" s="22">
        <v>808846</v>
      </c>
      <c r="M39" s="22">
        <v>416668</v>
      </c>
    </row>
    <row r="40" spans="1:13" x14ac:dyDescent="0.2">
      <c r="A40" s="21" t="s">
        <v>1096</v>
      </c>
      <c r="B40" s="21"/>
      <c r="C40" s="48"/>
      <c r="D40" s="21"/>
      <c r="E40" s="21" t="s">
        <v>26</v>
      </c>
      <c r="F40" s="42"/>
      <c r="G40" s="42"/>
      <c r="H40" s="21"/>
      <c r="I40" s="42"/>
      <c r="J40" s="23">
        <v>1225514</v>
      </c>
      <c r="K40" s="23">
        <v>0</v>
      </c>
      <c r="L40" s="23">
        <v>808846</v>
      </c>
      <c r="M40" s="23">
        <v>416668</v>
      </c>
    </row>
    <row r="41" spans="1:13" x14ac:dyDescent="0.2">
      <c r="C41" s="46"/>
      <c r="F41" s="41"/>
      <c r="G41" s="41"/>
      <c r="I41" s="41"/>
      <c r="J41" s="22"/>
      <c r="K41" s="22"/>
      <c r="L41" s="22"/>
      <c r="M41" s="22"/>
    </row>
    <row r="42" spans="1:13" x14ac:dyDescent="0.2">
      <c r="A42" s="21" t="s">
        <v>1097</v>
      </c>
      <c r="B42" s="20" t="s">
        <v>1098</v>
      </c>
      <c r="C42" s="46" t="s">
        <v>282</v>
      </c>
      <c r="D42" s="20" t="s">
        <v>1099</v>
      </c>
      <c r="E42" s="20" t="s">
        <v>24</v>
      </c>
      <c r="F42" s="47">
        <v>41976</v>
      </c>
      <c r="G42" s="47">
        <v>41976</v>
      </c>
      <c r="H42" s="20" t="s">
        <v>248</v>
      </c>
      <c r="I42" s="41" t="s">
        <v>569</v>
      </c>
      <c r="J42" s="22">
        <v>5271112</v>
      </c>
      <c r="K42" s="22">
        <v>0</v>
      </c>
      <c r="L42" s="22">
        <v>3478965</v>
      </c>
      <c r="M42" s="22">
        <v>1792147</v>
      </c>
    </row>
    <row r="43" spans="1:13" x14ac:dyDescent="0.2">
      <c r="A43" s="21" t="s">
        <v>1099</v>
      </c>
      <c r="B43" s="21"/>
      <c r="C43" s="48"/>
      <c r="D43" s="21"/>
      <c r="E43" s="21" t="s">
        <v>24</v>
      </c>
      <c r="F43" s="42"/>
      <c r="G43" s="42"/>
      <c r="H43" s="21"/>
      <c r="I43" s="42"/>
      <c r="J43" s="23">
        <v>5271112</v>
      </c>
      <c r="K43" s="23">
        <v>0</v>
      </c>
      <c r="L43" s="23">
        <v>3478965</v>
      </c>
      <c r="M43" s="23">
        <v>1792147</v>
      </c>
    </row>
    <row r="44" spans="1:13" x14ac:dyDescent="0.2">
      <c r="C44" s="46"/>
      <c r="F44" s="41"/>
      <c r="G44" s="41"/>
      <c r="I44" s="41"/>
      <c r="J44" s="22"/>
      <c r="K44" s="22"/>
      <c r="L44" s="22"/>
      <c r="M44" s="22"/>
    </row>
    <row r="45" spans="1:13" x14ac:dyDescent="0.2">
      <c r="A45" s="21" t="s">
        <v>1122</v>
      </c>
      <c r="B45" s="20" t="s">
        <v>1123</v>
      </c>
      <c r="C45" s="46" t="s">
        <v>282</v>
      </c>
      <c r="D45" s="20" t="s">
        <v>1124</v>
      </c>
      <c r="E45" s="20" t="s">
        <v>28</v>
      </c>
      <c r="F45" s="47">
        <v>42372</v>
      </c>
      <c r="G45" s="47">
        <v>42372</v>
      </c>
      <c r="H45" s="20" t="s">
        <v>248</v>
      </c>
      <c r="I45" s="41" t="s">
        <v>374</v>
      </c>
      <c r="J45" s="22">
        <v>15401867</v>
      </c>
      <c r="K45" s="22">
        <v>0</v>
      </c>
      <c r="L45" s="22">
        <v>3078688</v>
      </c>
      <c r="M45" s="22">
        <v>12323179</v>
      </c>
    </row>
    <row r="46" spans="1:13" x14ac:dyDescent="0.2">
      <c r="A46" s="21" t="s">
        <v>1125</v>
      </c>
      <c r="B46" s="20" t="s">
        <v>1123</v>
      </c>
      <c r="C46" s="46" t="s">
        <v>282</v>
      </c>
      <c r="D46" s="20" t="s">
        <v>1124</v>
      </c>
      <c r="E46" s="20" t="s">
        <v>28</v>
      </c>
      <c r="F46" s="47">
        <v>42458</v>
      </c>
      <c r="G46" s="47">
        <v>42458</v>
      </c>
      <c r="H46" s="20" t="s">
        <v>248</v>
      </c>
      <c r="I46" s="41" t="s">
        <v>374</v>
      </c>
      <c r="J46" s="22">
        <v>13201600</v>
      </c>
      <c r="K46" s="22">
        <v>0</v>
      </c>
      <c r="L46" s="22">
        <v>2576845</v>
      </c>
      <c r="M46" s="22">
        <v>10624755</v>
      </c>
    </row>
    <row r="47" spans="1:13" x14ac:dyDescent="0.2">
      <c r="A47" s="21" t="s">
        <v>1126</v>
      </c>
      <c r="B47" s="20" t="s">
        <v>1123</v>
      </c>
      <c r="C47" s="46" t="s">
        <v>282</v>
      </c>
      <c r="D47" s="20" t="s">
        <v>1124</v>
      </c>
      <c r="E47" s="20" t="s">
        <v>28</v>
      </c>
      <c r="F47" s="47">
        <v>42472</v>
      </c>
      <c r="G47" s="47">
        <v>42472</v>
      </c>
      <c r="H47" s="20" t="s">
        <v>248</v>
      </c>
      <c r="I47" s="41" t="s">
        <v>374</v>
      </c>
      <c r="J47" s="22">
        <v>10534562</v>
      </c>
      <c r="K47" s="22">
        <v>0</v>
      </c>
      <c r="L47" s="22">
        <v>2048174</v>
      </c>
      <c r="M47" s="22">
        <v>8486388</v>
      </c>
    </row>
    <row r="48" spans="1:13" x14ac:dyDescent="0.2">
      <c r="A48" s="21" t="s">
        <v>1127</v>
      </c>
      <c r="B48" s="20" t="s">
        <v>1123</v>
      </c>
      <c r="C48" s="46" t="s">
        <v>282</v>
      </c>
      <c r="D48" s="20" t="s">
        <v>1124</v>
      </c>
      <c r="E48" s="20" t="s">
        <v>28</v>
      </c>
      <c r="F48" s="47">
        <v>42493</v>
      </c>
      <c r="G48" s="47">
        <v>42493</v>
      </c>
      <c r="H48" s="20" t="s">
        <v>248</v>
      </c>
      <c r="I48" s="41" t="s">
        <v>374</v>
      </c>
      <c r="J48" s="22">
        <v>9026626</v>
      </c>
      <c r="K48" s="22">
        <v>0</v>
      </c>
      <c r="L48" s="22">
        <v>1744652</v>
      </c>
      <c r="M48" s="22">
        <v>7281974</v>
      </c>
    </row>
    <row r="49" spans="1:13" x14ac:dyDescent="0.2">
      <c r="A49" s="21" t="s">
        <v>1128</v>
      </c>
      <c r="B49" s="20" t="s">
        <v>1123</v>
      </c>
      <c r="C49" s="46" t="s">
        <v>282</v>
      </c>
      <c r="D49" s="20" t="s">
        <v>1124</v>
      </c>
      <c r="E49" s="20" t="s">
        <v>28</v>
      </c>
      <c r="F49" s="47">
        <v>42507</v>
      </c>
      <c r="G49" s="47">
        <v>42507</v>
      </c>
      <c r="H49" s="20" t="s">
        <v>248</v>
      </c>
      <c r="I49" s="41" t="s">
        <v>374</v>
      </c>
      <c r="J49" s="22">
        <v>10121227</v>
      </c>
      <c r="K49" s="22">
        <v>0</v>
      </c>
      <c r="L49" s="22">
        <v>1948464</v>
      </c>
      <c r="M49" s="22">
        <v>8172763</v>
      </c>
    </row>
    <row r="50" spans="1:13" x14ac:dyDescent="0.2">
      <c r="A50" s="21" t="s">
        <v>1129</v>
      </c>
      <c r="B50" s="20" t="s">
        <v>1130</v>
      </c>
      <c r="C50" s="46" t="s">
        <v>282</v>
      </c>
      <c r="D50" s="20" t="s">
        <v>1124</v>
      </c>
      <c r="E50" s="20" t="s">
        <v>28</v>
      </c>
      <c r="F50" s="47">
        <v>42516</v>
      </c>
      <c r="G50" s="47">
        <v>42516</v>
      </c>
      <c r="H50" s="20" t="s">
        <v>248</v>
      </c>
      <c r="I50" s="41" t="s">
        <v>374</v>
      </c>
      <c r="J50" s="22">
        <v>190036</v>
      </c>
      <c r="K50" s="22">
        <v>0</v>
      </c>
      <c r="L50" s="22">
        <v>36499</v>
      </c>
      <c r="M50" s="22">
        <v>153537</v>
      </c>
    </row>
    <row r="51" spans="1:13" x14ac:dyDescent="0.2">
      <c r="A51" s="21" t="s">
        <v>1131</v>
      </c>
      <c r="B51" s="20" t="s">
        <v>1123</v>
      </c>
      <c r="C51" s="46" t="s">
        <v>282</v>
      </c>
      <c r="D51" s="20" t="s">
        <v>1124</v>
      </c>
      <c r="E51" s="20" t="s">
        <v>28</v>
      </c>
      <c r="F51" s="47">
        <v>42517</v>
      </c>
      <c r="G51" s="47">
        <v>42517</v>
      </c>
      <c r="H51" s="20" t="s">
        <v>248</v>
      </c>
      <c r="I51" s="41" t="s">
        <v>374</v>
      </c>
      <c r="J51" s="22">
        <v>5280640</v>
      </c>
      <c r="K51" s="22">
        <v>0</v>
      </c>
      <c r="L51" s="22">
        <v>1013728</v>
      </c>
      <c r="M51" s="22">
        <v>4266912</v>
      </c>
    </row>
    <row r="52" spans="1:13" x14ac:dyDescent="0.2">
      <c r="A52" s="21" t="s">
        <v>1132</v>
      </c>
      <c r="B52" s="20" t="s">
        <v>1123</v>
      </c>
      <c r="C52" s="46" t="s">
        <v>282</v>
      </c>
      <c r="D52" s="20" t="s">
        <v>1124</v>
      </c>
      <c r="E52" s="20" t="s">
        <v>28</v>
      </c>
      <c r="F52" s="47">
        <v>42517</v>
      </c>
      <c r="G52" s="47">
        <v>42517</v>
      </c>
      <c r="H52" s="20" t="s">
        <v>248</v>
      </c>
      <c r="I52" s="41" t="s">
        <v>374</v>
      </c>
      <c r="J52" s="22">
        <v>3611850</v>
      </c>
      <c r="K52" s="22">
        <v>0</v>
      </c>
      <c r="L52" s="22">
        <v>693328</v>
      </c>
      <c r="M52" s="22">
        <v>2918522</v>
      </c>
    </row>
    <row r="53" spans="1:13" x14ac:dyDescent="0.2">
      <c r="A53" s="21" t="s">
        <v>1133</v>
      </c>
      <c r="B53" s="20" t="s">
        <v>1123</v>
      </c>
      <c r="C53" s="46" t="s">
        <v>282</v>
      </c>
      <c r="D53" s="20" t="s">
        <v>1124</v>
      </c>
      <c r="E53" s="20" t="s">
        <v>28</v>
      </c>
      <c r="F53" s="47">
        <v>42517</v>
      </c>
      <c r="G53" s="47">
        <v>42517</v>
      </c>
      <c r="H53" s="20" t="s">
        <v>248</v>
      </c>
      <c r="I53" s="41" t="s">
        <v>374</v>
      </c>
      <c r="J53" s="22">
        <v>6922713</v>
      </c>
      <c r="K53" s="22">
        <v>0</v>
      </c>
      <c r="L53" s="22">
        <v>1328934</v>
      </c>
      <c r="M53" s="22">
        <v>5593779</v>
      </c>
    </row>
    <row r="54" spans="1:13" x14ac:dyDescent="0.2">
      <c r="A54" s="21" t="s">
        <v>1124</v>
      </c>
      <c r="B54" s="21"/>
      <c r="C54" s="48"/>
      <c r="D54" s="21"/>
      <c r="E54" s="21" t="s">
        <v>28</v>
      </c>
      <c r="F54" s="42"/>
      <c r="G54" s="42"/>
      <c r="H54" s="21"/>
      <c r="I54" s="42"/>
      <c r="J54" s="23">
        <v>74291121</v>
      </c>
      <c r="K54" s="23">
        <v>0</v>
      </c>
      <c r="L54" s="23">
        <v>14469312</v>
      </c>
      <c r="M54" s="23">
        <v>59821809</v>
      </c>
    </row>
    <row r="55" spans="1:13" x14ac:dyDescent="0.2">
      <c r="C55" s="46"/>
      <c r="F55" s="41"/>
      <c r="G55" s="41"/>
      <c r="I55" s="41"/>
      <c r="J55" s="22"/>
      <c r="K55" s="22"/>
      <c r="L55" s="22"/>
      <c r="M55" s="22"/>
    </row>
    <row r="56" spans="1:13" x14ac:dyDescent="0.2">
      <c r="A56" s="21" t="s">
        <v>380</v>
      </c>
      <c r="B56" s="20" t="s">
        <v>381</v>
      </c>
      <c r="C56" s="46" t="s">
        <v>282</v>
      </c>
      <c r="D56" s="20" t="s">
        <v>382</v>
      </c>
      <c r="E56" s="20" t="s">
        <v>34</v>
      </c>
      <c r="F56" s="47">
        <v>42220</v>
      </c>
      <c r="G56" s="47">
        <v>42220</v>
      </c>
      <c r="H56" s="20" t="s">
        <v>248</v>
      </c>
      <c r="I56" s="41" t="s">
        <v>284</v>
      </c>
      <c r="J56" s="22">
        <v>218845</v>
      </c>
      <c r="K56" s="22">
        <v>0</v>
      </c>
      <c r="L56" s="22">
        <v>205060</v>
      </c>
      <c r="M56" s="22">
        <v>13785</v>
      </c>
    </row>
    <row r="57" spans="1:13" x14ac:dyDescent="0.2">
      <c r="A57" s="21" t="s">
        <v>382</v>
      </c>
      <c r="B57" s="21"/>
      <c r="C57" s="48"/>
      <c r="D57" s="21"/>
      <c r="E57" s="21" t="s">
        <v>34</v>
      </c>
      <c r="F57" s="42"/>
      <c r="G57" s="42"/>
      <c r="H57" s="21"/>
      <c r="I57" s="42"/>
      <c r="J57" s="23">
        <v>218845</v>
      </c>
      <c r="K57" s="23">
        <v>0</v>
      </c>
      <c r="L57" s="23">
        <v>205060</v>
      </c>
      <c r="M57" s="23">
        <v>13785</v>
      </c>
    </row>
    <row r="58" spans="1:13" x14ac:dyDescent="0.2">
      <c r="C58" s="46"/>
      <c r="F58" s="41"/>
      <c r="G58" s="41"/>
      <c r="I58" s="41"/>
      <c r="J58" s="22"/>
      <c r="K58" s="22"/>
      <c r="L58" s="22"/>
      <c r="M58" s="22"/>
    </row>
    <row r="59" spans="1:13" x14ac:dyDescent="0.2">
      <c r="A59" s="21" t="s">
        <v>316</v>
      </c>
      <c r="B59" s="20" t="s">
        <v>317</v>
      </c>
      <c r="C59" s="46" t="s">
        <v>282</v>
      </c>
      <c r="D59" s="20" t="s">
        <v>310</v>
      </c>
      <c r="E59" s="20" t="s">
        <v>48</v>
      </c>
      <c r="F59" s="47">
        <v>41683</v>
      </c>
      <c r="G59" s="47">
        <v>41683</v>
      </c>
      <c r="H59" s="20" t="s">
        <v>248</v>
      </c>
      <c r="I59" s="41" t="s">
        <v>405</v>
      </c>
      <c r="J59" s="22">
        <v>6138150</v>
      </c>
      <c r="K59" s="22">
        <v>0</v>
      </c>
      <c r="L59" s="22">
        <v>6138150</v>
      </c>
      <c r="M59" s="22">
        <v>0</v>
      </c>
    </row>
    <row r="60" spans="1:13" x14ac:dyDescent="0.2">
      <c r="A60" s="21" t="s">
        <v>318</v>
      </c>
      <c r="B60" s="20" t="s">
        <v>319</v>
      </c>
      <c r="C60" s="46" t="s">
        <v>282</v>
      </c>
      <c r="D60" s="20" t="s">
        <v>310</v>
      </c>
      <c r="E60" s="20" t="s">
        <v>48</v>
      </c>
      <c r="F60" s="47">
        <v>41690</v>
      </c>
      <c r="G60" s="47">
        <v>41690</v>
      </c>
      <c r="H60" s="20" t="s">
        <v>248</v>
      </c>
      <c r="I60" s="41" t="s">
        <v>405</v>
      </c>
      <c r="J60" s="22">
        <v>1836279</v>
      </c>
      <c r="K60" s="22">
        <v>0</v>
      </c>
      <c r="L60" s="22">
        <v>1836279</v>
      </c>
      <c r="M60" s="22">
        <v>0</v>
      </c>
    </row>
    <row r="61" spans="1:13" x14ac:dyDescent="0.2">
      <c r="A61" s="21" t="s">
        <v>320</v>
      </c>
      <c r="B61" s="20" t="s">
        <v>321</v>
      </c>
      <c r="C61" s="46" t="s">
        <v>309</v>
      </c>
      <c r="D61" s="20" t="s">
        <v>310</v>
      </c>
      <c r="E61" s="20" t="s">
        <v>48</v>
      </c>
      <c r="F61" s="47">
        <v>41694</v>
      </c>
      <c r="G61" s="47">
        <v>41694</v>
      </c>
      <c r="H61" s="20" t="s">
        <v>248</v>
      </c>
      <c r="I61" s="41" t="s">
        <v>405</v>
      </c>
      <c r="J61" s="22">
        <v>2814264</v>
      </c>
      <c r="K61" s="22">
        <v>0</v>
      </c>
      <c r="L61" s="22">
        <v>2814264</v>
      </c>
      <c r="M61" s="22">
        <v>0</v>
      </c>
    </row>
    <row r="62" spans="1:13" x14ac:dyDescent="0.2">
      <c r="A62" s="21" t="s">
        <v>326</v>
      </c>
      <c r="B62" s="20" t="s">
        <v>327</v>
      </c>
      <c r="C62" s="46" t="s">
        <v>328</v>
      </c>
      <c r="D62" s="20" t="s">
        <v>310</v>
      </c>
      <c r="E62" s="20" t="s">
        <v>48</v>
      </c>
      <c r="F62" s="47">
        <v>41718</v>
      </c>
      <c r="G62" s="47">
        <v>41718</v>
      </c>
      <c r="H62" s="20" t="s">
        <v>248</v>
      </c>
      <c r="I62" s="41" t="s">
        <v>405</v>
      </c>
      <c r="J62" s="22">
        <v>3419577</v>
      </c>
      <c r="K62" s="22">
        <v>0</v>
      </c>
      <c r="L62" s="22">
        <v>3419577</v>
      </c>
      <c r="M62" s="22">
        <v>0</v>
      </c>
    </row>
    <row r="63" spans="1:13" x14ac:dyDescent="0.2">
      <c r="A63" s="21" t="s">
        <v>344</v>
      </c>
      <c r="B63" s="20" t="s">
        <v>345</v>
      </c>
      <c r="C63" s="46" t="s">
        <v>282</v>
      </c>
      <c r="D63" s="20" t="s">
        <v>310</v>
      </c>
      <c r="E63" s="20" t="s">
        <v>48</v>
      </c>
      <c r="F63" s="47">
        <v>41786</v>
      </c>
      <c r="G63" s="47">
        <v>41786</v>
      </c>
      <c r="H63" s="20" t="s">
        <v>248</v>
      </c>
      <c r="I63" s="41" t="s">
        <v>405</v>
      </c>
      <c r="J63" s="22">
        <v>3357368</v>
      </c>
      <c r="K63" s="22">
        <v>0</v>
      </c>
      <c r="L63" s="22">
        <v>3357368</v>
      </c>
      <c r="M63" s="22">
        <v>0</v>
      </c>
    </row>
    <row r="64" spans="1:13" x14ac:dyDescent="0.2">
      <c r="A64" s="21" t="s">
        <v>346</v>
      </c>
      <c r="B64" s="20" t="s">
        <v>347</v>
      </c>
      <c r="C64" s="46" t="s">
        <v>282</v>
      </c>
      <c r="D64" s="20" t="s">
        <v>310</v>
      </c>
      <c r="E64" s="20" t="s">
        <v>48</v>
      </c>
      <c r="F64" s="47">
        <v>41830</v>
      </c>
      <c r="G64" s="47">
        <v>41830</v>
      </c>
      <c r="H64" s="20" t="s">
        <v>248</v>
      </c>
      <c r="I64" s="41" t="s">
        <v>405</v>
      </c>
      <c r="J64" s="22">
        <v>2063805</v>
      </c>
      <c r="K64" s="22">
        <v>0</v>
      </c>
      <c r="L64" s="22">
        <v>2063805</v>
      </c>
      <c r="M64" s="22">
        <v>0</v>
      </c>
    </row>
    <row r="65" spans="1:13" x14ac:dyDescent="0.2">
      <c r="A65" s="21" t="s">
        <v>348</v>
      </c>
      <c r="B65" s="20" t="s">
        <v>349</v>
      </c>
      <c r="C65" s="46" t="s">
        <v>282</v>
      </c>
      <c r="D65" s="20" t="s">
        <v>310</v>
      </c>
      <c r="E65" s="20" t="s">
        <v>48</v>
      </c>
      <c r="F65" s="47">
        <v>41832</v>
      </c>
      <c r="G65" s="47">
        <v>41832</v>
      </c>
      <c r="H65" s="20" t="s">
        <v>248</v>
      </c>
      <c r="I65" s="41" t="s">
        <v>405</v>
      </c>
      <c r="J65" s="22">
        <v>6084691</v>
      </c>
      <c r="K65" s="22">
        <v>0</v>
      </c>
      <c r="L65" s="22">
        <v>6084691</v>
      </c>
      <c r="M65" s="22">
        <v>0</v>
      </c>
    </row>
    <row r="66" spans="1:13" x14ac:dyDescent="0.2">
      <c r="A66" s="21" t="s">
        <v>358</v>
      </c>
      <c r="B66" s="20" t="s">
        <v>359</v>
      </c>
      <c r="C66" s="46" t="s">
        <v>282</v>
      </c>
      <c r="D66" s="20" t="s">
        <v>310</v>
      </c>
      <c r="E66" s="20" t="s">
        <v>48</v>
      </c>
      <c r="F66" s="47">
        <v>41131</v>
      </c>
      <c r="G66" s="47">
        <v>41131</v>
      </c>
      <c r="H66" s="20" t="s">
        <v>248</v>
      </c>
      <c r="I66" s="41" t="s">
        <v>405</v>
      </c>
      <c r="J66" s="22">
        <v>5576591</v>
      </c>
      <c r="K66" s="22">
        <v>0</v>
      </c>
      <c r="L66" s="22">
        <v>5576591</v>
      </c>
      <c r="M66" s="22">
        <v>0</v>
      </c>
    </row>
    <row r="67" spans="1:13" x14ac:dyDescent="0.2">
      <c r="A67" s="21" t="s">
        <v>360</v>
      </c>
      <c r="B67" s="20" t="s">
        <v>361</v>
      </c>
      <c r="C67" s="46" t="s">
        <v>282</v>
      </c>
      <c r="D67" s="20" t="s">
        <v>310</v>
      </c>
      <c r="E67" s="20" t="s">
        <v>48</v>
      </c>
      <c r="F67" s="47">
        <v>42040</v>
      </c>
      <c r="G67" s="47">
        <v>42040</v>
      </c>
      <c r="H67" s="20" t="s">
        <v>248</v>
      </c>
      <c r="I67" s="41" t="s">
        <v>405</v>
      </c>
      <c r="J67" s="22">
        <v>5500625</v>
      </c>
      <c r="K67" s="22">
        <v>0</v>
      </c>
      <c r="L67" s="22">
        <v>5500625</v>
      </c>
      <c r="M67" s="22">
        <v>0</v>
      </c>
    </row>
    <row r="68" spans="1:13" x14ac:dyDescent="0.2">
      <c r="A68" s="21" t="s">
        <v>362</v>
      </c>
      <c r="B68" s="20" t="s">
        <v>363</v>
      </c>
      <c r="C68" s="46" t="s">
        <v>364</v>
      </c>
      <c r="D68" s="20" t="s">
        <v>310</v>
      </c>
      <c r="E68" s="20" t="s">
        <v>48</v>
      </c>
      <c r="F68" s="47">
        <v>42102</v>
      </c>
      <c r="G68" s="47">
        <v>42102</v>
      </c>
      <c r="H68" s="20" t="s">
        <v>248</v>
      </c>
      <c r="I68" s="41" t="s">
        <v>405</v>
      </c>
      <c r="J68" s="22">
        <v>7376160</v>
      </c>
      <c r="K68" s="22">
        <v>0</v>
      </c>
      <c r="L68" s="22">
        <v>7376160</v>
      </c>
      <c r="M68" s="22">
        <v>0</v>
      </c>
    </row>
    <row r="69" spans="1:13" x14ac:dyDescent="0.2">
      <c r="A69" s="21" t="s">
        <v>365</v>
      </c>
      <c r="B69" s="20" t="s">
        <v>366</v>
      </c>
      <c r="C69" s="46" t="s">
        <v>282</v>
      </c>
      <c r="D69" s="20" t="s">
        <v>310</v>
      </c>
      <c r="E69" s="20" t="s">
        <v>48</v>
      </c>
      <c r="F69" s="47">
        <v>42086</v>
      </c>
      <c r="G69" s="47">
        <v>42086</v>
      </c>
      <c r="H69" s="20" t="s">
        <v>248</v>
      </c>
      <c r="I69" s="41" t="s">
        <v>405</v>
      </c>
      <c r="J69" s="22">
        <v>4440504</v>
      </c>
      <c r="K69" s="22">
        <v>0</v>
      </c>
      <c r="L69" s="22">
        <v>4440504</v>
      </c>
      <c r="M69" s="22">
        <v>0</v>
      </c>
    </row>
    <row r="70" spans="1:13" x14ac:dyDescent="0.2">
      <c r="A70" s="21" t="s">
        <v>371</v>
      </c>
      <c r="B70" s="20" t="s">
        <v>366</v>
      </c>
      <c r="C70" s="46" t="s">
        <v>282</v>
      </c>
      <c r="D70" s="20" t="s">
        <v>310</v>
      </c>
      <c r="E70" s="20" t="s">
        <v>48</v>
      </c>
      <c r="F70" s="47">
        <v>42086</v>
      </c>
      <c r="G70" s="47">
        <v>42086</v>
      </c>
      <c r="H70" s="20" t="s">
        <v>248</v>
      </c>
      <c r="I70" s="41" t="s">
        <v>405</v>
      </c>
      <c r="J70" s="22">
        <v>9310556</v>
      </c>
      <c r="K70" s="22">
        <v>0</v>
      </c>
      <c r="L70" s="22">
        <v>9104217</v>
      </c>
      <c r="M70" s="22">
        <v>206339</v>
      </c>
    </row>
    <row r="71" spans="1:13" x14ac:dyDescent="0.2">
      <c r="A71" s="21" t="s">
        <v>375</v>
      </c>
      <c r="B71" s="20" t="s">
        <v>376</v>
      </c>
      <c r="C71" s="46" t="s">
        <v>315</v>
      </c>
      <c r="D71" s="20" t="s">
        <v>310</v>
      </c>
      <c r="E71" s="20" t="s">
        <v>48</v>
      </c>
      <c r="F71" s="47">
        <v>42109</v>
      </c>
      <c r="G71" s="47">
        <v>42109</v>
      </c>
      <c r="H71" s="20" t="s">
        <v>248</v>
      </c>
      <c r="I71" s="41" t="s">
        <v>405</v>
      </c>
      <c r="J71" s="22">
        <v>3880027</v>
      </c>
      <c r="K71" s="22">
        <v>0</v>
      </c>
      <c r="L71" s="22">
        <v>3880027</v>
      </c>
      <c r="M71" s="22">
        <v>0</v>
      </c>
    </row>
    <row r="72" spans="1:13" x14ac:dyDescent="0.2">
      <c r="A72" s="21" t="s">
        <v>377</v>
      </c>
      <c r="B72" s="20" t="s">
        <v>363</v>
      </c>
      <c r="C72" s="46" t="s">
        <v>282</v>
      </c>
      <c r="D72" s="20" t="s">
        <v>310</v>
      </c>
      <c r="E72" s="20" t="s">
        <v>48</v>
      </c>
      <c r="F72" s="47">
        <v>42109</v>
      </c>
      <c r="G72" s="47">
        <v>42109</v>
      </c>
      <c r="H72" s="20" t="s">
        <v>248</v>
      </c>
      <c r="I72" s="41" t="s">
        <v>405</v>
      </c>
      <c r="J72" s="22">
        <v>1069947</v>
      </c>
      <c r="K72" s="22">
        <v>0</v>
      </c>
      <c r="L72" s="22">
        <v>1069947</v>
      </c>
      <c r="M72" s="22">
        <v>0</v>
      </c>
    </row>
    <row r="73" spans="1:13" x14ac:dyDescent="0.2">
      <c r="A73" s="21" t="s">
        <v>378</v>
      </c>
      <c r="B73" s="20" t="s">
        <v>379</v>
      </c>
      <c r="C73" s="46" t="s">
        <v>339</v>
      </c>
      <c r="D73" s="20" t="s">
        <v>310</v>
      </c>
      <c r="E73" s="20" t="s">
        <v>48</v>
      </c>
      <c r="F73" s="47">
        <v>42109</v>
      </c>
      <c r="G73" s="47">
        <v>42109</v>
      </c>
      <c r="H73" s="20" t="s">
        <v>248</v>
      </c>
      <c r="I73" s="41" t="s">
        <v>405</v>
      </c>
      <c r="J73" s="22">
        <v>1802841</v>
      </c>
      <c r="K73" s="22">
        <v>0</v>
      </c>
      <c r="L73" s="22">
        <v>1802841</v>
      </c>
      <c r="M73" s="22">
        <v>0</v>
      </c>
    </row>
    <row r="74" spans="1:13" x14ac:dyDescent="0.2">
      <c r="A74" s="21" t="s">
        <v>388</v>
      </c>
      <c r="B74" s="20" t="s">
        <v>389</v>
      </c>
      <c r="C74" s="46" t="s">
        <v>282</v>
      </c>
      <c r="D74" s="20" t="s">
        <v>310</v>
      </c>
      <c r="E74" s="20" t="s">
        <v>48</v>
      </c>
      <c r="F74" s="47">
        <v>42299</v>
      </c>
      <c r="G74" s="47">
        <v>42299</v>
      </c>
      <c r="H74" s="20" t="s">
        <v>248</v>
      </c>
      <c r="I74" s="41" t="s">
        <v>405</v>
      </c>
      <c r="J74" s="22">
        <v>2893604</v>
      </c>
      <c r="K74" s="22">
        <v>0</v>
      </c>
      <c r="L74" s="22">
        <v>2814048</v>
      </c>
      <c r="M74" s="22">
        <v>79556</v>
      </c>
    </row>
    <row r="75" spans="1:13" x14ac:dyDescent="0.2">
      <c r="A75" s="21" t="s">
        <v>390</v>
      </c>
      <c r="B75" s="20" t="s">
        <v>391</v>
      </c>
      <c r="C75" s="46" t="s">
        <v>282</v>
      </c>
      <c r="D75" s="20" t="s">
        <v>310</v>
      </c>
      <c r="E75" s="20" t="s">
        <v>48</v>
      </c>
      <c r="F75" s="47">
        <v>42299</v>
      </c>
      <c r="G75" s="47">
        <v>42299</v>
      </c>
      <c r="H75" s="20" t="s">
        <v>248</v>
      </c>
      <c r="I75" s="41" t="s">
        <v>405</v>
      </c>
      <c r="J75" s="22">
        <v>2896574</v>
      </c>
      <c r="K75" s="22">
        <v>0</v>
      </c>
      <c r="L75" s="22">
        <v>2816939</v>
      </c>
      <c r="M75" s="22">
        <v>79635</v>
      </c>
    </row>
    <row r="76" spans="1:13" x14ac:dyDescent="0.2">
      <c r="A76" s="21" t="s">
        <v>392</v>
      </c>
      <c r="B76" s="20" t="s">
        <v>393</v>
      </c>
      <c r="C76" s="46" t="s">
        <v>282</v>
      </c>
      <c r="D76" s="20" t="s">
        <v>310</v>
      </c>
      <c r="E76" s="20" t="s">
        <v>48</v>
      </c>
      <c r="F76" s="47">
        <v>42377</v>
      </c>
      <c r="G76" s="47">
        <v>42377</v>
      </c>
      <c r="H76" s="20" t="s">
        <v>248</v>
      </c>
      <c r="I76" s="41" t="s">
        <v>405</v>
      </c>
      <c r="J76" s="22">
        <v>4403903</v>
      </c>
      <c r="K76" s="22">
        <v>0</v>
      </c>
      <c r="L76" s="22">
        <v>4198169</v>
      </c>
      <c r="M76" s="22">
        <v>205734</v>
      </c>
    </row>
    <row r="77" spans="1:13" x14ac:dyDescent="0.2">
      <c r="A77" s="21" t="s">
        <v>394</v>
      </c>
      <c r="B77" s="20" t="s">
        <v>395</v>
      </c>
      <c r="C77" s="46" t="s">
        <v>282</v>
      </c>
      <c r="D77" s="20" t="s">
        <v>310</v>
      </c>
      <c r="E77" s="20" t="s">
        <v>48</v>
      </c>
      <c r="F77" s="47">
        <v>42395</v>
      </c>
      <c r="G77" s="47">
        <v>42395</v>
      </c>
      <c r="H77" s="20" t="s">
        <v>248</v>
      </c>
      <c r="I77" s="41" t="s">
        <v>405</v>
      </c>
      <c r="J77" s="22">
        <v>732092</v>
      </c>
      <c r="K77" s="22">
        <v>0</v>
      </c>
      <c r="L77" s="22">
        <v>694646</v>
      </c>
      <c r="M77" s="22">
        <v>37446</v>
      </c>
    </row>
    <row r="78" spans="1:13" x14ac:dyDescent="0.2">
      <c r="A78" s="21" t="s">
        <v>396</v>
      </c>
      <c r="B78" s="20" t="s">
        <v>397</v>
      </c>
      <c r="C78" s="46" t="s">
        <v>282</v>
      </c>
      <c r="D78" s="20" t="s">
        <v>310</v>
      </c>
      <c r="E78" s="20" t="s">
        <v>48</v>
      </c>
      <c r="F78" s="47">
        <v>42395</v>
      </c>
      <c r="G78" s="47">
        <v>42395</v>
      </c>
      <c r="H78" s="20" t="s">
        <v>248</v>
      </c>
      <c r="I78" s="41" t="s">
        <v>405</v>
      </c>
      <c r="J78" s="22">
        <v>627908</v>
      </c>
      <c r="K78" s="22">
        <v>0</v>
      </c>
      <c r="L78" s="22">
        <v>595821</v>
      </c>
      <c r="M78" s="22">
        <v>32087</v>
      </c>
    </row>
    <row r="79" spans="1:13" x14ac:dyDescent="0.2">
      <c r="A79" s="21" t="s">
        <v>400</v>
      </c>
      <c r="B79" s="20" t="s">
        <v>401</v>
      </c>
      <c r="C79" s="46" t="s">
        <v>339</v>
      </c>
      <c r="D79" s="20" t="s">
        <v>310</v>
      </c>
      <c r="E79" s="20" t="s">
        <v>48</v>
      </c>
      <c r="F79" s="47">
        <v>42454</v>
      </c>
      <c r="G79" s="47">
        <v>42454</v>
      </c>
      <c r="H79" s="20" t="s">
        <v>248</v>
      </c>
      <c r="I79" s="41" t="s">
        <v>405</v>
      </c>
      <c r="J79" s="22">
        <v>221341</v>
      </c>
      <c r="K79" s="22">
        <v>0</v>
      </c>
      <c r="L79" s="22">
        <v>206802</v>
      </c>
      <c r="M79" s="22">
        <v>14539</v>
      </c>
    </row>
    <row r="80" spans="1:13" x14ac:dyDescent="0.2">
      <c r="A80" s="21" t="s">
        <v>411</v>
      </c>
      <c r="B80" s="20" t="s">
        <v>412</v>
      </c>
      <c r="C80" s="46" t="s">
        <v>306</v>
      </c>
      <c r="D80" s="20" t="s">
        <v>310</v>
      </c>
      <c r="E80" s="20" t="s">
        <v>48</v>
      </c>
      <c r="F80" s="47">
        <v>42725</v>
      </c>
      <c r="G80" s="47">
        <v>42725</v>
      </c>
      <c r="H80" s="20" t="s">
        <v>248</v>
      </c>
      <c r="I80" s="41" t="s">
        <v>405</v>
      </c>
      <c r="J80" s="22">
        <v>438302</v>
      </c>
      <c r="K80" s="22">
        <v>0</v>
      </c>
      <c r="L80" s="22">
        <v>380297</v>
      </c>
      <c r="M80" s="22">
        <v>58005</v>
      </c>
    </row>
    <row r="81" spans="1:13" x14ac:dyDescent="0.2">
      <c r="A81" s="21" t="s">
        <v>413</v>
      </c>
      <c r="B81" s="20" t="s">
        <v>414</v>
      </c>
      <c r="C81" s="46" t="s">
        <v>339</v>
      </c>
      <c r="D81" s="20" t="s">
        <v>310</v>
      </c>
      <c r="E81" s="20" t="s">
        <v>48</v>
      </c>
      <c r="F81" s="47">
        <v>42725</v>
      </c>
      <c r="G81" s="47">
        <v>42725</v>
      </c>
      <c r="H81" s="20" t="s">
        <v>248</v>
      </c>
      <c r="I81" s="41" t="s">
        <v>405</v>
      </c>
      <c r="J81" s="22">
        <v>109576</v>
      </c>
      <c r="K81" s="22">
        <v>0</v>
      </c>
      <c r="L81" s="22">
        <v>95100</v>
      </c>
      <c r="M81" s="22">
        <v>14476</v>
      </c>
    </row>
    <row r="82" spans="1:13" x14ac:dyDescent="0.2">
      <c r="A82" s="21" t="s">
        <v>421</v>
      </c>
      <c r="B82" s="20" t="s">
        <v>422</v>
      </c>
      <c r="C82" s="46" t="s">
        <v>282</v>
      </c>
      <c r="D82" s="20" t="s">
        <v>310</v>
      </c>
      <c r="E82" s="20" t="s">
        <v>48</v>
      </c>
      <c r="F82" s="47">
        <v>42535</v>
      </c>
      <c r="G82" s="47">
        <v>42535</v>
      </c>
      <c r="H82" s="20" t="s">
        <v>248</v>
      </c>
      <c r="I82" s="41" t="s">
        <v>405</v>
      </c>
      <c r="J82" s="22">
        <v>683455</v>
      </c>
      <c r="K82" s="22">
        <v>0</v>
      </c>
      <c r="L82" s="22">
        <v>624972</v>
      </c>
      <c r="M82" s="22">
        <v>58483</v>
      </c>
    </row>
    <row r="83" spans="1:13" x14ac:dyDescent="0.2">
      <c r="A83" s="21" t="s">
        <v>439</v>
      </c>
      <c r="B83" s="20" t="s">
        <v>440</v>
      </c>
      <c r="C83" s="46" t="s">
        <v>282</v>
      </c>
      <c r="D83" s="20" t="s">
        <v>310</v>
      </c>
      <c r="E83" s="20" t="s">
        <v>48</v>
      </c>
      <c r="F83" s="47">
        <v>43118</v>
      </c>
      <c r="G83" s="47">
        <v>43118</v>
      </c>
      <c r="H83" s="20" t="s">
        <v>248</v>
      </c>
      <c r="I83" s="41" t="s">
        <v>405</v>
      </c>
      <c r="J83" s="22">
        <v>186644</v>
      </c>
      <c r="K83" s="22">
        <v>0</v>
      </c>
      <c r="L83" s="22">
        <v>143892</v>
      </c>
      <c r="M83" s="22">
        <v>42752</v>
      </c>
    </row>
    <row r="84" spans="1:13" x14ac:dyDescent="0.2">
      <c r="A84" s="21" t="s">
        <v>441</v>
      </c>
      <c r="B84" s="20" t="s">
        <v>442</v>
      </c>
      <c r="C84" s="46" t="s">
        <v>282</v>
      </c>
      <c r="D84" s="20" t="s">
        <v>310</v>
      </c>
      <c r="E84" s="20" t="s">
        <v>48</v>
      </c>
      <c r="F84" s="47">
        <v>43131</v>
      </c>
      <c r="G84" s="47">
        <v>43131</v>
      </c>
      <c r="H84" s="20" t="s">
        <v>248</v>
      </c>
      <c r="I84" s="41" t="s">
        <v>405</v>
      </c>
      <c r="J84" s="22">
        <v>6995387</v>
      </c>
      <c r="K84" s="22">
        <v>0</v>
      </c>
      <c r="L84" s="22">
        <v>5369693</v>
      </c>
      <c r="M84" s="22">
        <v>1625694</v>
      </c>
    </row>
    <row r="85" spans="1:13" x14ac:dyDescent="0.2">
      <c r="A85" s="21" t="s">
        <v>443</v>
      </c>
      <c r="B85" s="20" t="s">
        <v>442</v>
      </c>
      <c r="C85" s="46" t="s">
        <v>282</v>
      </c>
      <c r="D85" s="20" t="s">
        <v>310</v>
      </c>
      <c r="E85" s="20" t="s">
        <v>48</v>
      </c>
      <c r="F85" s="47">
        <v>43145</v>
      </c>
      <c r="G85" s="47">
        <v>43145</v>
      </c>
      <c r="H85" s="20" t="s">
        <v>248</v>
      </c>
      <c r="I85" s="41" t="s">
        <v>405</v>
      </c>
      <c r="J85" s="22">
        <v>6147035</v>
      </c>
      <c r="K85" s="22">
        <v>0</v>
      </c>
      <c r="L85" s="22">
        <v>4697264</v>
      </c>
      <c r="M85" s="22">
        <v>1449771</v>
      </c>
    </row>
    <row r="86" spans="1:13" x14ac:dyDescent="0.2">
      <c r="A86" s="21" t="s">
        <v>446</v>
      </c>
      <c r="B86" s="20" t="s">
        <v>447</v>
      </c>
      <c r="C86" s="46" t="s">
        <v>357</v>
      </c>
      <c r="D86" s="20" t="s">
        <v>310</v>
      </c>
      <c r="E86" s="20" t="s">
        <v>48</v>
      </c>
      <c r="F86" s="47">
        <v>43153</v>
      </c>
      <c r="G86" s="47">
        <v>43153</v>
      </c>
      <c r="H86" s="20" t="s">
        <v>248</v>
      </c>
      <c r="I86" s="41" t="s">
        <v>405</v>
      </c>
      <c r="J86" s="22">
        <v>330559</v>
      </c>
      <c r="K86" s="22">
        <v>0</v>
      </c>
      <c r="L86" s="22">
        <v>251957</v>
      </c>
      <c r="M86" s="22">
        <v>78602</v>
      </c>
    </row>
    <row r="87" spans="1:13" x14ac:dyDescent="0.2">
      <c r="A87" s="21" t="s">
        <v>448</v>
      </c>
      <c r="B87" s="20" t="s">
        <v>449</v>
      </c>
      <c r="C87" s="46" t="s">
        <v>282</v>
      </c>
      <c r="D87" s="20" t="s">
        <v>310</v>
      </c>
      <c r="E87" s="20" t="s">
        <v>48</v>
      </c>
      <c r="F87" s="47">
        <v>43171</v>
      </c>
      <c r="G87" s="47">
        <v>43171</v>
      </c>
      <c r="H87" s="20" t="s">
        <v>248</v>
      </c>
      <c r="I87" s="41" t="s">
        <v>405</v>
      </c>
      <c r="J87" s="22">
        <v>270000</v>
      </c>
      <c r="K87" s="22">
        <v>0</v>
      </c>
      <c r="L87" s="22">
        <v>204588</v>
      </c>
      <c r="M87" s="22">
        <v>65412</v>
      </c>
    </row>
    <row r="88" spans="1:13" x14ac:dyDescent="0.2">
      <c r="A88" s="21" t="s">
        <v>452</v>
      </c>
      <c r="B88" s="20" t="s">
        <v>453</v>
      </c>
      <c r="C88" s="46" t="s">
        <v>339</v>
      </c>
      <c r="D88" s="20" t="s">
        <v>310</v>
      </c>
      <c r="E88" s="20" t="s">
        <v>48</v>
      </c>
      <c r="F88" s="47">
        <v>43207</v>
      </c>
      <c r="G88" s="47">
        <v>43207</v>
      </c>
      <c r="H88" s="20" t="s">
        <v>248</v>
      </c>
      <c r="I88" s="41" t="s">
        <v>405</v>
      </c>
      <c r="J88" s="22">
        <v>6179401</v>
      </c>
      <c r="K88" s="22">
        <v>0</v>
      </c>
      <c r="L88" s="22">
        <v>4627520</v>
      </c>
      <c r="M88" s="22">
        <v>1551881</v>
      </c>
    </row>
    <row r="89" spans="1:13" x14ac:dyDescent="0.2">
      <c r="A89" s="21" t="s">
        <v>485</v>
      </c>
      <c r="B89" s="20" t="s">
        <v>486</v>
      </c>
      <c r="C89" s="46" t="s">
        <v>282</v>
      </c>
      <c r="D89" s="20" t="s">
        <v>310</v>
      </c>
      <c r="E89" s="20" t="s">
        <v>48</v>
      </c>
      <c r="F89" s="47">
        <v>43774</v>
      </c>
      <c r="G89" s="47">
        <v>43774</v>
      </c>
      <c r="H89" s="20" t="s">
        <v>248</v>
      </c>
      <c r="I89" s="41" t="s">
        <v>405</v>
      </c>
      <c r="J89" s="22">
        <v>979989</v>
      </c>
      <c r="K89" s="22">
        <v>0</v>
      </c>
      <c r="L89" s="22">
        <v>765131</v>
      </c>
      <c r="M89" s="22">
        <v>214858</v>
      </c>
    </row>
    <row r="90" spans="1:13" x14ac:dyDescent="0.2">
      <c r="A90" s="21" t="s">
        <v>487</v>
      </c>
      <c r="B90" s="20" t="s">
        <v>488</v>
      </c>
      <c r="C90" s="46" t="s">
        <v>282</v>
      </c>
      <c r="D90" s="20" t="s">
        <v>310</v>
      </c>
      <c r="E90" s="20" t="s">
        <v>48</v>
      </c>
      <c r="F90" s="47">
        <v>43774</v>
      </c>
      <c r="G90" s="47">
        <v>43774</v>
      </c>
      <c r="H90" s="20" t="s">
        <v>248</v>
      </c>
      <c r="I90" s="41" t="s">
        <v>405</v>
      </c>
      <c r="J90" s="22">
        <v>903789</v>
      </c>
      <c r="K90" s="22">
        <v>0</v>
      </c>
      <c r="L90" s="22">
        <v>697109</v>
      </c>
      <c r="M90" s="22">
        <v>206680</v>
      </c>
    </row>
    <row r="91" spans="1:13" x14ac:dyDescent="0.2">
      <c r="A91" s="21" t="s">
        <v>489</v>
      </c>
      <c r="B91" s="20" t="s">
        <v>490</v>
      </c>
      <c r="C91" s="46" t="s">
        <v>282</v>
      </c>
      <c r="D91" s="20" t="s">
        <v>310</v>
      </c>
      <c r="E91" s="20" t="s">
        <v>48</v>
      </c>
      <c r="F91" s="47">
        <v>43774</v>
      </c>
      <c r="G91" s="47">
        <v>43774</v>
      </c>
      <c r="H91" s="20" t="s">
        <v>248</v>
      </c>
      <c r="I91" s="41" t="s">
        <v>405</v>
      </c>
      <c r="J91" s="22">
        <v>979989</v>
      </c>
      <c r="K91" s="22">
        <v>0</v>
      </c>
      <c r="L91" s="22">
        <v>765131</v>
      </c>
      <c r="M91" s="22">
        <v>214858</v>
      </c>
    </row>
    <row r="92" spans="1:13" x14ac:dyDescent="0.2">
      <c r="A92" s="21" t="s">
        <v>491</v>
      </c>
      <c r="B92" s="20" t="s">
        <v>490</v>
      </c>
      <c r="C92" s="46" t="s">
        <v>282</v>
      </c>
      <c r="D92" s="20" t="s">
        <v>310</v>
      </c>
      <c r="E92" s="20" t="s">
        <v>48</v>
      </c>
      <c r="F92" s="47">
        <v>43774</v>
      </c>
      <c r="G92" s="47">
        <v>43774</v>
      </c>
      <c r="H92" s="20" t="s">
        <v>248</v>
      </c>
      <c r="I92" s="41" t="s">
        <v>405</v>
      </c>
      <c r="J92" s="22">
        <v>979989</v>
      </c>
      <c r="K92" s="22">
        <v>0</v>
      </c>
      <c r="L92" s="22">
        <v>765131</v>
      </c>
      <c r="M92" s="22">
        <v>214858</v>
      </c>
    </row>
    <row r="93" spans="1:13" x14ac:dyDescent="0.2">
      <c r="A93" s="21" t="s">
        <v>492</v>
      </c>
      <c r="B93" s="20" t="s">
        <v>493</v>
      </c>
      <c r="C93" s="46" t="s">
        <v>282</v>
      </c>
      <c r="D93" s="20" t="s">
        <v>310</v>
      </c>
      <c r="E93" s="20" t="s">
        <v>48</v>
      </c>
      <c r="F93" s="47">
        <v>43774</v>
      </c>
      <c r="G93" s="47">
        <v>43774</v>
      </c>
      <c r="H93" s="20" t="s">
        <v>248</v>
      </c>
      <c r="I93" s="41" t="s">
        <v>405</v>
      </c>
      <c r="J93" s="22">
        <v>979989</v>
      </c>
      <c r="K93" s="22">
        <v>0</v>
      </c>
      <c r="L93" s="22">
        <v>765131</v>
      </c>
      <c r="M93" s="22">
        <v>214858</v>
      </c>
    </row>
    <row r="94" spans="1:13" x14ac:dyDescent="0.2">
      <c r="A94" s="21" t="s">
        <v>494</v>
      </c>
      <c r="B94" s="20" t="s">
        <v>495</v>
      </c>
      <c r="C94" s="46" t="s">
        <v>282</v>
      </c>
      <c r="D94" s="20" t="s">
        <v>310</v>
      </c>
      <c r="E94" s="20" t="s">
        <v>48</v>
      </c>
      <c r="F94" s="47">
        <v>43774</v>
      </c>
      <c r="G94" s="47">
        <v>43774</v>
      </c>
      <c r="H94" s="20" t="s">
        <v>248</v>
      </c>
      <c r="I94" s="41" t="s">
        <v>405</v>
      </c>
      <c r="J94" s="22">
        <v>1090479</v>
      </c>
      <c r="K94" s="22">
        <v>0</v>
      </c>
      <c r="L94" s="22">
        <v>863761</v>
      </c>
      <c r="M94" s="22">
        <v>226718</v>
      </c>
    </row>
    <row r="95" spans="1:13" x14ac:dyDescent="0.2">
      <c r="A95" s="21" t="s">
        <v>496</v>
      </c>
      <c r="B95" s="20" t="s">
        <v>497</v>
      </c>
      <c r="C95" s="46" t="s">
        <v>282</v>
      </c>
      <c r="D95" s="20" t="s">
        <v>310</v>
      </c>
      <c r="E95" s="20" t="s">
        <v>48</v>
      </c>
      <c r="F95" s="47">
        <v>43774</v>
      </c>
      <c r="G95" s="47">
        <v>43774</v>
      </c>
      <c r="H95" s="20" t="s">
        <v>248</v>
      </c>
      <c r="I95" s="41" t="s">
        <v>405</v>
      </c>
      <c r="J95" s="22">
        <v>1140639</v>
      </c>
      <c r="K95" s="22">
        <v>0</v>
      </c>
      <c r="L95" s="22">
        <v>907053</v>
      </c>
      <c r="M95" s="22">
        <v>233586</v>
      </c>
    </row>
    <row r="96" spans="1:13" x14ac:dyDescent="0.2">
      <c r="A96" s="21" t="s">
        <v>498</v>
      </c>
      <c r="B96" s="20" t="s">
        <v>499</v>
      </c>
      <c r="C96" s="46" t="s">
        <v>282</v>
      </c>
      <c r="D96" s="20" t="s">
        <v>310</v>
      </c>
      <c r="E96" s="20" t="s">
        <v>48</v>
      </c>
      <c r="F96" s="47">
        <v>43774</v>
      </c>
      <c r="G96" s="47">
        <v>43774</v>
      </c>
      <c r="H96" s="20" t="s">
        <v>248</v>
      </c>
      <c r="I96" s="41" t="s">
        <v>405</v>
      </c>
      <c r="J96" s="22">
        <v>1100639</v>
      </c>
      <c r="K96" s="22">
        <v>0</v>
      </c>
      <c r="L96" s="22">
        <v>872819</v>
      </c>
      <c r="M96" s="22">
        <v>227820</v>
      </c>
    </row>
    <row r="97" spans="1:13" x14ac:dyDescent="0.2">
      <c r="A97" s="21" t="s">
        <v>500</v>
      </c>
      <c r="B97" s="20" t="s">
        <v>501</v>
      </c>
      <c r="C97" s="46" t="s">
        <v>282</v>
      </c>
      <c r="D97" s="20" t="s">
        <v>310</v>
      </c>
      <c r="E97" s="20" t="s">
        <v>48</v>
      </c>
      <c r="F97" s="47">
        <v>43774</v>
      </c>
      <c r="G97" s="47">
        <v>43774</v>
      </c>
      <c r="H97" s="20" t="s">
        <v>248</v>
      </c>
      <c r="I97" s="41" t="s">
        <v>405</v>
      </c>
      <c r="J97" s="22">
        <v>1070159</v>
      </c>
      <c r="K97" s="22">
        <v>0</v>
      </c>
      <c r="L97" s="22">
        <v>845633</v>
      </c>
      <c r="M97" s="22">
        <v>224526</v>
      </c>
    </row>
    <row r="98" spans="1:13" x14ac:dyDescent="0.2">
      <c r="A98" s="21" t="s">
        <v>502</v>
      </c>
      <c r="B98" s="20" t="s">
        <v>503</v>
      </c>
      <c r="C98" s="46" t="s">
        <v>328</v>
      </c>
      <c r="D98" s="20" t="s">
        <v>310</v>
      </c>
      <c r="E98" s="20" t="s">
        <v>48</v>
      </c>
      <c r="F98" s="47">
        <v>43774</v>
      </c>
      <c r="G98" s="47">
        <v>43774</v>
      </c>
      <c r="H98" s="20" t="s">
        <v>248</v>
      </c>
      <c r="I98" s="41" t="s">
        <v>405</v>
      </c>
      <c r="J98" s="22">
        <v>2896419</v>
      </c>
      <c r="K98" s="22">
        <v>0</v>
      </c>
      <c r="L98" s="22">
        <v>2475829</v>
      </c>
      <c r="M98" s="22">
        <v>420590</v>
      </c>
    </row>
    <row r="99" spans="1:13" x14ac:dyDescent="0.2">
      <c r="A99" s="21" t="s">
        <v>504</v>
      </c>
      <c r="B99" s="20" t="s">
        <v>505</v>
      </c>
      <c r="C99" s="46" t="s">
        <v>282</v>
      </c>
      <c r="D99" s="20" t="s">
        <v>310</v>
      </c>
      <c r="E99" s="20" t="s">
        <v>48</v>
      </c>
      <c r="F99" s="47">
        <v>43774</v>
      </c>
      <c r="G99" s="47">
        <v>43774</v>
      </c>
      <c r="H99" s="20" t="s">
        <v>248</v>
      </c>
      <c r="I99" s="41" t="s">
        <v>405</v>
      </c>
      <c r="J99" s="22">
        <v>3757572</v>
      </c>
      <c r="K99" s="22">
        <v>0</v>
      </c>
      <c r="L99" s="22">
        <v>3244524</v>
      </c>
      <c r="M99" s="22">
        <v>513048</v>
      </c>
    </row>
    <row r="100" spans="1:13" x14ac:dyDescent="0.2">
      <c r="A100" s="21" t="s">
        <v>506</v>
      </c>
      <c r="B100" s="20" t="s">
        <v>507</v>
      </c>
      <c r="C100" s="46" t="s">
        <v>282</v>
      </c>
      <c r="D100" s="20" t="s">
        <v>310</v>
      </c>
      <c r="E100" s="20" t="s">
        <v>48</v>
      </c>
      <c r="F100" s="47">
        <v>43774</v>
      </c>
      <c r="G100" s="47">
        <v>43774</v>
      </c>
      <c r="H100" s="20" t="s">
        <v>248</v>
      </c>
      <c r="I100" s="41" t="s">
        <v>405</v>
      </c>
      <c r="J100" s="22">
        <v>2569648</v>
      </c>
      <c r="K100" s="22">
        <v>0</v>
      </c>
      <c r="L100" s="22">
        <v>2184131</v>
      </c>
      <c r="M100" s="22">
        <v>385517</v>
      </c>
    </row>
    <row r="101" spans="1:13" x14ac:dyDescent="0.2">
      <c r="A101" s="21" t="s">
        <v>508</v>
      </c>
      <c r="B101" s="20" t="s">
        <v>509</v>
      </c>
      <c r="C101" s="46" t="s">
        <v>282</v>
      </c>
      <c r="D101" s="20" t="s">
        <v>310</v>
      </c>
      <c r="E101" s="20" t="s">
        <v>48</v>
      </c>
      <c r="F101" s="47">
        <v>43774</v>
      </c>
      <c r="G101" s="47">
        <v>43774</v>
      </c>
      <c r="H101" s="20" t="s">
        <v>248</v>
      </c>
      <c r="I101" s="41" t="s">
        <v>405</v>
      </c>
      <c r="J101" s="22">
        <v>2569648</v>
      </c>
      <c r="K101" s="22">
        <v>0</v>
      </c>
      <c r="L101" s="22">
        <v>2184131</v>
      </c>
      <c r="M101" s="22">
        <v>385517</v>
      </c>
    </row>
    <row r="102" spans="1:13" x14ac:dyDescent="0.2">
      <c r="A102" s="21" t="s">
        <v>510</v>
      </c>
      <c r="B102" s="20" t="s">
        <v>509</v>
      </c>
      <c r="C102" s="46" t="s">
        <v>282</v>
      </c>
      <c r="D102" s="20" t="s">
        <v>310</v>
      </c>
      <c r="E102" s="20" t="s">
        <v>48</v>
      </c>
      <c r="F102" s="47">
        <v>43774</v>
      </c>
      <c r="G102" s="47">
        <v>43774</v>
      </c>
      <c r="H102" s="20" t="s">
        <v>248</v>
      </c>
      <c r="I102" s="41" t="s">
        <v>405</v>
      </c>
      <c r="J102" s="22">
        <v>2569648</v>
      </c>
      <c r="K102" s="22">
        <v>0</v>
      </c>
      <c r="L102" s="22">
        <v>2184131</v>
      </c>
      <c r="M102" s="22">
        <v>385517</v>
      </c>
    </row>
    <row r="103" spans="1:13" x14ac:dyDescent="0.2">
      <c r="A103" s="21" t="s">
        <v>511</v>
      </c>
      <c r="B103" s="20" t="s">
        <v>512</v>
      </c>
      <c r="C103" s="46" t="s">
        <v>282</v>
      </c>
      <c r="D103" s="20" t="s">
        <v>310</v>
      </c>
      <c r="E103" s="20" t="s">
        <v>48</v>
      </c>
      <c r="F103" s="47">
        <v>43774</v>
      </c>
      <c r="G103" s="47">
        <v>43774</v>
      </c>
      <c r="H103" s="20" t="s">
        <v>248</v>
      </c>
      <c r="I103" s="41" t="s">
        <v>405</v>
      </c>
      <c r="J103" s="22">
        <v>2569648</v>
      </c>
      <c r="K103" s="22">
        <v>0</v>
      </c>
      <c r="L103" s="22">
        <v>2184131</v>
      </c>
      <c r="M103" s="22">
        <v>385517</v>
      </c>
    </row>
    <row r="104" spans="1:13" x14ac:dyDescent="0.2">
      <c r="A104" s="21" t="s">
        <v>513</v>
      </c>
      <c r="B104" s="20" t="s">
        <v>514</v>
      </c>
      <c r="C104" s="46" t="s">
        <v>282</v>
      </c>
      <c r="D104" s="20" t="s">
        <v>310</v>
      </c>
      <c r="E104" s="20" t="s">
        <v>48</v>
      </c>
      <c r="F104" s="47">
        <v>43774</v>
      </c>
      <c r="G104" s="47">
        <v>43774</v>
      </c>
      <c r="H104" s="20" t="s">
        <v>248</v>
      </c>
      <c r="I104" s="41" t="s">
        <v>405</v>
      </c>
      <c r="J104" s="22">
        <v>2569648</v>
      </c>
      <c r="K104" s="22">
        <v>0</v>
      </c>
      <c r="L104" s="22">
        <v>2184131</v>
      </c>
      <c r="M104" s="22">
        <v>385517</v>
      </c>
    </row>
    <row r="105" spans="1:13" x14ac:dyDescent="0.2">
      <c r="A105" s="21" t="s">
        <v>515</v>
      </c>
      <c r="B105" s="20" t="s">
        <v>516</v>
      </c>
      <c r="C105" s="46" t="s">
        <v>282</v>
      </c>
      <c r="D105" s="20" t="s">
        <v>310</v>
      </c>
      <c r="E105" s="20" t="s">
        <v>48</v>
      </c>
      <c r="F105" s="47">
        <v>43774</v>
      </c>
      <c r="G105" s="47">
        <v>43774</v>
      </c>
      <c r="H105" s="20" t="s">
        <v>248</v>
      </c>
      <c r="I105" s="41" t="s">
        <v>405</v>
      </c>
      <c r="J105" s="22">
        <v>2569648</v>
      </c>
      <c r="K105" s="22">
        <v>0</v>
      </c>
      <c r="L105" s="22">
        <v>2184131</v>
      </c>
      <c r="M105" s="22">
        <v>385517</v>
      </c>
    </row>
    <row r="106" spans="1:13" x14ac:dyDescent="0.2">
      <c r="A106" s="21" t="s">
        <v>517</v>
      </c>
      <c r="B106" s="20" t="s">
        <v>512</v>
      </c>
      <c r="C106" s="46" t="s">
        <v>282</v>
      </c>
      <c r="D106" s="20" t="s">
        <v>310</v>
      </c>
      <c r="E106" s="20" t="s">
        <v>48</v>
      </c>
      <c r="F106" s="47">
        <v>43774</v>
      </c>
      <c r="G106" s="47">
        <v>43774</v>
      </c>
      <c r="H106" s="20" t="s">
        <v>248</v>
      </c>
      <c r="I106" s="41" t="s">
        <v>405</v>
      </c>
      <c r="J106" s="22">
        <v>2569648</v>
      </c>
      <c r="K106" s="22">
        <v>0</v>
      </c>
      <c r="L106" s="22">
        <v>2184131</v>
      </c>
      <c r="M106" s="22">
        <v>385517</v>
      </c>
    </row>
    <row r="107" spans="1:13" x14ac:dyDescent="0.2">
      <c r="A107" s="21" t="s">
        <v>518</v>
      </c>
      <c r="B107" s="20" t="s">
        <v>519</v>
      </c>
      <c r="C107" s="46" t="s">
        <v>282</v>
      </c>
      <c r="D107" s="20" t="s">
        <v>310</v>
      </c>
      <c r="E107" s="20" t="s">
        <v>48</v>
      </c>
      <c r="F107" s="47">
        <v>43774</v>
      </c>
      <c r="G107" s="47">
        <v>43774</v>
      </c>
      <c r="H107" s="20" t="s">
        <v>248</v>
      </c>
      <c r="I107" s="41" t="s">
        <v>405</v>
      </c>
      <c r="J107" s="22">
        <v>2569648</v>
      </c>
      <c r="K107" s="22">
        <v>0</v>
      </c>
      <c r="L107" s="22">
        <v>2184131</v>
      </c>
      <c r="M107" s="22">
        <v>385517</v>
      </c>
    </row>
    <row r="108" spans="1:13" x14ac:dyDescent="0.2">
      <c r="A108" s="21" t="s">
        <v>520</v>
      </c>
      <c r="B108" s="20" t="s">
        <v>521</v>
      </c>
      <c r="C108" s="46" t="s">
        <v>282</v>
      </c>
      <c r="D108" s="20" t="s">
        <v>310</v>
      </c>
      <c r="E108" s="20" t="s">
        <v>48</v>
      </c>
      <c r="F108" s="47">
        <v>43774</v>
      </c>
      <c r="G108" s="47">
        <v>43774</v>
      </c>
      <c r="H108" s="20" t="s">
        <v>248</v>
      </c>
      <c r="I108" s="41" t="s">
        <v>405</v>
      </c>
      <c r="J108" s="22">
        <v>7889551</v>
      </c>
      <c r="K108" s="22">
        <v>0</v>
      </c>
      <c r="L108" s="22">
        <v>6932911</v>
      </c>
      <c r="M108" s="22">
        <v>956640</v>
      </c>
    </row>
    <row r="109" spans="1:13" x14ac:dyDescent="0.2">
      <c r="A109" s="21" t="s">
        <v>542</v>
      </c>
      <c r="B109" s="20" t="s">
        <v>543</v>
      </c>
      <c r="C109" s="46" t="s">
        <v>282</v>
      </c>
      <c r="D109" s="20" t="s">
        <v>310</v>
      </c>
      <c r="E109" s="20" t="s">
        <v>48</v>
      </c>
      <c r="F109" s="47">
        <v>43838</v>
      </c>
      <c r="G109" s="47">
        <v>43838</v>
      </c>
      <c r="H109" s="20" t="s">
        <v>248</v>
      </c>
      <c r="I109" s="41" t="s">
        <v>405</v>
      </c>
      <c r="J109" s="22">
        <v>454763</v>
      </c>
      <c r="K109" s="22">
        <v>0</v>
      </c>
      <c r="L109" s="22">
        <v>249547</v>
      </c>
      <c r="M109" s="22">
        <v>205216</v>
      </c>
    </row>
    <row r="110" spans="1:13" x14ac:dyDescent="0.2">
      <c r="A110" s="21" t="s">
        <v>544</v>
      </c>
      <c r="B110" s="20" t="s">
        <v>545</v>
      </c>
      <c r="C110" s="46" t="s">
        <v>328</v>
      </c>
      <c r="D110" s="20" t="s">
        <v>310</v>
      </c>
      <c r="E110" s="20" t="s">
        <v>48</v>
      </c>
      <c r="F110" s="47">
        <v>43838</v>
      </c>
      <c r="G110" s="47">
        <v>43838</v>
      </c>
      <c r="H110" s="20" t="s">
        <v>248</v>
      </c>
      <c r="I110" s="41" t="s">
        <v>405</v>
      </c>
      <c r="J110" s="22">
        <v>1165137</v>
      </c>
      <c r="K110" s="22">
        <v>0</v>
      </c>
      <c r="L110" s="22">
        <v>670990</v>
      </c>
      <c r="M110" s="22">
        <v>494147</v>
      </c>
    </row>
    <row r="111" spans="1:13" x14ac:dyDescent="0.2">
      <c r="A111" s="21" t="s">
        <v>546</v>
      </c>
      <c r="B111" s="20" t="s">
        <v>547</v>
      </c>
      <c r="C111" s="46" t="s">
        <v>328</v>
      </c>
      <c r="D111" s="20" t="s">
        <v>310</v>
      </c>
      <c r="E111" s="20" t="s">
        <v>48</v>
      </c>
      <c r="F111" s="47">
        <v>43838</v>
      </c>
      <c r="G111" s="47">
        <v>43838</v>
      </c>
      <c r="H111" s="20" t="s">
        <v>248</v>
      </c>
      <c r="I111" s="41" t="s">
        <v>405</v>
      </c>
      <c r="J111" s="22">
        <v>1195312</v>
      </c>
      <c r="K111" s="22">
        <v>0</v>
      </c>
      <c r="L111" s="22">
        <v>688900</v>
      </c>
      <c r="M111" s="22">
        <v>506412</v>
      </c>
    </row>
    <row r="112" spans="1:13" x14ac:dyDescent="0.2">
      <c r="A112" s="21" t="s">
        <v>548</v>
      </c>
      <c r="B112" s="20" t="s">
        <v>549</v>
      </c>
      <c r="C112" s="46" t="s">
        <v>328</v>
      </c>
      <c r="D112" s="20" t="s">
        <v>310</v>
      </c>
      <c r="E112" s="20" t="s">
        <v>48</v>
      </c>
      <c r="F112" s="47">
        <v>43838</v>
      </c>
      <c r="G112" s="47">
        <v>43838</v>
      </c>
      <c r="H112" s="20" t="s">
        <v>248</v>
      </c>
      <c r="I112" s="41" t="s">
        <v>405</v>
      </c>
      <c r="J112" s="22">
        <v>896913</v>
      </c>
      <c r="K112" s="22">
        <v>0</v>
      </c>
      <c r="L112" s="22">
        <v>511872</v>
      </c>
      <c r="M112" s="22">
        <v>385041</v>
      </c>
    </row>
    <row r="113" spans="1:13" x14ac:dyDescent="0.2">
      <c r="A113" s="21" t="s">
        <v>550</v>
      </c>
      <c r="B113" s="20" t="s">
        <v>547</v>
      </c>
      <c r="C113" s="46" t="s">
        <v>551</v>
      </c>
      <c r="D113" s="20" t="s">
        <v>310</v>
      </c>
      <c r="E113" s="20" t="s">
        <v>48</v>
      </c>
      <c r="F113" s="47">
        <v>43850</v>
      </c>
      <c r="G113" s="47">
        <v>43850</v>
      </c>
      <c r="H113" s="20" t="s">
        <v>248</v>
      </c>
      <c r="I113" s="41" t="s">
        <v>405</v>
      </c>
      <c r="J113" s="22">
        <v>8474241</v>
      </c>
      <c r="K113" s="22">
        <v>0</v>
      </c>
      <c r="L113" s="22">
        <v>4982554</v>
      </c>
      <c r="M113" s="22">
        <v>3491687</v>
      </c>
    </row>
    <row r="114" spans="1:13" x14ac:dyDescent="0.2">
      <c r="A114" s="21" t="s">
        <v>552</v>
      </c>
      <c r="B114" s="20" t="s">
        <v>553</v>
      </c>
      <c r="C114" s="46" t="s">
        <v>554</v>
      </c>
      <c r="D114" s="20" t="s">
        <v>310</v>
      </c>
      <c r="E114" s="20" t="s">
        <v>48</v>
      </c>
      <c r="F114" s="47">
        <v>43850</v>
      </c>
      <c r="G114" s="47">
        <v>43850</v>
      </c>
      <c r="H114" s="20" t="s">
        <v>248</v>
      </c>
      <c r="I114" s="41" t="s">
        <v>405</v>
      </c>
      <c r="J114" s="22">
        <v>13151397</v>
      </c>
      <c r="K114" s="22">
        <v>0</v>
      </c>
      <c r="L114" s="22">
        <v>7743600</v>
      </c>
      <c r="M114" s="22">
        <v>5407797</v>
      </c>
    </row>
    <row r="115" spans="1:13" x14ac:dyDescent="0.2">
      <c r="A115" s="21" t="s">
        <v>555</v>
      </c>
      <c r="B115" s="20" t="s">
        <v>556</v>
      </c>
      <c r="C115" s="46" t="s">
        <v>282</v>
      </c>
      <c r="D115" s="20" t="s">
        <v>310</v>
      </c>
      <c r="E115" s="20" t="s">
        <v>48</v>
      </c>
      <c r="F115" s="47">
        <v>43850</v>
      </c>
      <c r="G115" s="47">
        <v>43850</v>
      </c>
      <c r="H115" s="20" t="s">
        <v>248</v>
      </c>
      <c r="I115" s="41" t="s">
        <v>405</v>
      </c>
      <c r="J115" s="22">
        <v>280836</v>
      </c>
      <c r="K115" s="22">
        <v>0</v>
      </c>
      <c r="L115" s="22">
        <v>145762</v>
      </c>
      <c r="M115" s="22">
        <v>135074</v>
      </c>
    </row>
    <row r="116" spans="1:13" x14ac:dyDescent="0.2">
      <c r="A116" s="21" t="s">
        <v>557</v>
      </c>
      <c r="B116" s="20" t="s">
        <v>547</v>
      </c>
      <c r="C116" s="46" t="s">
        <v>551</v>
      </c>
      <c r="D116" s="20" t="s">
        <v>310</v>
      </c>
      <c r="E116" s="20" t="s">
        <v>48</v>
      </c>
      <c r="F116" s="47">
        <v>43864</v>
      </c>
      <c r="G116" s="47">
        <v>43864</v>
      </c>
      <c r="H116" s="20" t="s">
        <v>248</v>
      </c>
      <c r="I116" s="41" t="s">
        <v>405</v>
      </c>
      <c r="J116" s="22">
        <v>8474241</v>
      </c>
      <c r="K116" s="22">
        <v>0</v>
      </c>
      <c r="L116" s="22">
        <v>4953640</v>
      </c>
      <c r="M116" s="22">
        <v>3520601</v>
      </c>
    </row>
    <row r="117" spans="1:13" x14ac:dyDescent="0.2">
      <c r="A117" s="21" t="s">
        <v>558</v>
      </c>
      <c r="B117" s="20" t="s">
        <v>559</v>
      </c>
      <c r="C117" s="46" t="s">
        <v>560</v>
      </c>
      <c r="D117" s="20" t="s">
        <v>310</v>
      </c>
      <c r="E117" s="20" t="s">
        <v>48</v>
      </c>
      <c r="F117" s="47">
        <v>43864</v>
      </c>
      <c r="G117" s="47">
        <v>43864</v>
      </c>
      <c r="H117" s="20" t="s">
        <v>248</v>
      </c>
      <c r="I117" s="41" t="s">
        <v>405</v>
      </c>
      <c r="J117" s="22">
        <v>14245248</v>
      </c>
      <c r="K117" s="22">
        <v>0</v>
      </c>
      <c r="L117" s="22">
        <v>8340542</v>
      </c>
      <c r="M117" s="22">
        <v>5904706</v>
      </c>
    </row>
    <row r="118" spans="1:13" x14ac:dyDescent="0.2">
      <c r="A118" s="21" t="s">
        <v>570</v>
      </c>
      <c r="B118" s="20" t="s">
        <v>571</v>
      </c>
      <c r="C118" s="46" t="s">
        <v>282</v>
      </c>
      <c r="D118" s="20" t="s">
        <v>310</v>
      </c>
      <c r="E118" s="20" t="s">
        <v>48</v>
      </c>
      <c r="F118" s="47">
        <v>43958</v>
      </c>
      <c r="G118" s="47">
        <v>43958</v>
      </c>
      <c r="H118" s="20" t="s">
        <v>248</v>
      </c>
      <c r="I118" s="41" t="s">
        <v>405</v>
      </c>
      <c r="J118" s="22">
        <v>1133900</v>
      </c>
      <c r="K118" s="22">
        <v>0</v>
      </c>
      <c r="L118" s="22">
        <v>639263</v>
      </c>
      <c r="M118" s="22">
        <v>494637</v>
      </c>
    </row>
    <row r="119" spans="1:13" x14ac:dyDescent="0.2">
      <c r="A119" s="21" t="s">
        <v>580</v>
      </c>
      <c r="B119" s="20" t="s">
        <v>581</v>
      </c>
      <c r="C119" s="46" t="s">
        <v>282</v>
      </c>
      <c r="D119" s="20" t="s">
        <v>310</v>
      </c>
      <c r="E119" s="20" t="s">
        <v>48</v>
      </c>
      <c r="F119" s="47">
        <v>44001</v>
      </c>
      <c r="G119" s="47">
        <v>44001</v>
      </c>
      <c r="H119" s="20" t="s">
        <v>248</v>
      </c>
      <c r="I119" s="41" t="s">
        <v>405</v>
      </c>
      <c r="J119" s="22">
        <v>4220921</v>
      </c>
      <c r="K119" s="22">
        <v>0</v>
      </c>
      <c r="L119" s="22">
        <v>2317773</v>
      </c>
      <c r="M119" s="22">
        <v>1903148</v>
      </c>
    </row>
    <row r="120" spans="1:13" x14ac:dyDescent="0.2">
      <c r="A120" s="21" t="s">
        <v>582</v>
      </c>
      <c r="B120" s="20" t="s">
        <v>583</v>
      </c>
      <c r="C120" s="46" t="s">
        <v>282</v>
      </c>
      <c r="D120" s="20" t="s">
        <v>310</v>
      </c>
      <c r="E120" s="20" t="s">
        <v>48</v>
      </c>
      <c r="F120" s="47">
        <v>44001</v>
      </c>
      <c r="G120" s="47">
        <v>44001</v>
      </c>
      <c r="H120" s="20" t="s">
        <v>248</v>
      </c>
      <c r="I120" s="41" t="s">
        <v>405</v>
      </c>
      <c r="J120" s="22">
        <v>3906630</v>
      </c>
      <c r="K120" s="22">
        <v>0</v>
      </c>
      <c r="L120" s="22">
        <v>2143908</v>
      </c>
      <c r="M120" s="22">
        <v>1762722</v>
      </c>
    </row>
    <row r="121" spans="1:13" x14ac:dyDescent="0.2">
      <c r="A121" s="21" t="s">
        <v>584</v>
      </c>
      <c r="B121" s="20" t="s">
        <v>585</v>
      </c>
      <c r="C121" s="46" t="s">
        <v>282</v>
      </c>
      <c r="D121" s="20" t="s">
        <v>310</v>
      </c>
      <c r="E121" s="20" t="s">
        <v>48</v>
      </c>
      <c r="F121" s="47">
        <v>44001</v>
      </c>
      <c r="G121" s="47">
        <v>44001</v>
      </c>
      <c r="H121" s="20" t="s">
        <v>248</v>
      </c>
      <c r="I121" s="41" t="s">
        <v>405</v>
      </c>
      <c r="J121" s="22">
        <v>3906630</v>
      </c>
      <c r="K121" s="22">
        <v>0</v>
      </c>
      <c r="L121" s="22">
        <v>2143908</v>
      </c>
      <c r="M121" s="22">
        <v>1762722</v>
      </c>
    </row>
    <row r="122" spans="1:13" x14ac:dyDescent="0.2">
      <c r="A122" s="21" t="s">
        <v>586</v>
      </c>
      <c r="B122" s="20" t="s">
        <v>587</v>
      </c>
      <c r="C122" s="46" t="s">
        <v>282</v>
      </c>
      <c r="D122" s="20" t="s">
        <v>310</v>
      </c>
      <c r="E122" s="20" t="s">
        <v>48</v>
      </c>
      <c r="F122" s="47">
        <v>44001</v>
      </c>
      <c r="G122" s="47">
        <v>44001</v>
      </c>
      <c r="H122" s="20" t="s">
        <v>248</v>
      </c>
      <c r="I122" s="41" t="s">
        <v>405</v>
      </c>
      <c r="J122" s="22">
        <v>3906630</v>
      </c>
      <c r="K122" s="22">
        <v>0</v>
      </c>
      <c r="L122" s="22">
        <v>2143908</v>
      </c>
      <c r="M122" s="22">
        <v>1762722</v>
      </c>
    </row>
    <row r="123" spans="1:13" x14ac:dyDescent="0.2">
      <c r="A123" s="21" t="s">
        <v>588</v>
      </c>
      <c r="B123" s="20" t="s">
        <v>589</v>
      </c>
      <c r="C123" s="46" t="s">
        <v>282</v>
      </c>
      <c r="D123" s="20" t="s">
        <v>310</v>
      </c>
      <c r="E123" s="20" t="s">
        <v>48</v>
      </c>
      <c r="F123" s="47">
        <v>44001</v>
      </c>
      <c r="G123" s="47">
        <v>44001</v>
      </c>
      <c r="H123" s="20" t="s">
        <v>248</v>
      </c>
      <c r="I123" s="41" t="s">
        <v>405</v>
      </c>
      <c r="J123" s="22">
        <v>3313856</v>
      </c>
      <c r="K123" s="22">
        <v>0</v>
      </c>
      <c r="L123" s="22">
        <v>1815985</v>
      </c>
      <c r="M123" s="22">
        <v>1497871</v>
      </c>
    </row>
    <row r="124" spans="1:13" x14ac:dyDescent="0.2">
      <c r="A124" s="21" t="s">
        <v>590</v>
      </c>
      <c r="B124" s="20" t="s">
        <v>591</v>
      </c>
      <c r="C124" s="46" t="s">
        <v>282</v>
      </c>
      <c r="D124" s="20" t="s">
        <v>310</v>
      </c>
      <c r="E124" s="20" t="s">
        <v>48</v>
      </c>
      <c r="F124" s="47">
        <v>44001</v>
      </c>
      <c r="G124" s="47">
        <v>44001</v>
      </c>
      <c r="H124" s="20" t="s">
        <v>248</v>
      </c>
      <c r="I124" s="41" t="s">
        <v>405</v>
      </c>
      <c r="J124" s="22">
        <v>3313856</v>
      </c>
      <c r="K124" s="22">
        <v>0</v>
      </c>
      <c r="L124" s="22">
        <v>1815985</v>
      </c>
      <c r="M124" s="22">
        <v>1497871</v>
      </c>
    </row>
    <row r="125" spans="1:13" x14ac:dyDescent="0.2">
      <c r="A125" s="21" t="s">
        <v>592</v>
      </c>
      <c r="B125" s="20" t="s">
        <v>593</v>
      </c>
      <c r="C125" s="46" t="s">
        <v>282</v>
      </c>
      <c r="D125" s="20" t="s">
        <v>310</v>
      </c>
      <c r="E125" s="20" t="s">
        <v>48</v>
      </c>
      <c r="F125" s="47">
        <v>44001</v>
      </c>
      <c r="G125" s="47">
        <v>44001</v>
      </c>
      <c r="H125" s="20" t="s">
        <v>248</v>
      </c>
      <c r="I125" s="41" t="s">
        <v>405</v>
      </c>
      <c r="J125" s="22">
        <v>3313856</v>
      </c>
      <c r="K125" s="22">
        <v>0</v>
      </c>
      <c r="L125" s="22">
        <v>1815985</v>
      </c>
      <c r="M125" s="22">
        <v>1497871</v>
      </c>
    </row>
    <row r="126" spans="1:13" x14ac:dyDescent="0.2">
      <c r="A126" s="21" t="s">
        <v>594</v>
      </c>
      <c r="B126" s="20" t="s">
        <v>595</v>
      </c>
      <c r="C126" s="46" t="s">
        <v>282</v>
      </c>
      <c r="D126" s="20" t="s">
        <v>310</v>
      </c>
      <c r="E126" s="20" t="s">
        <v>48</v>
      </c>
      <c r="F126" s="47">
        <v>44001</v>
      </c>
      <c r="G126" s="47">
        <v>44001</v>
      </c>
      <c r="H126" s="20" t="s">
        <v>248</v>
      </c>
      <c r="I126" s="41" t="s">
        <v>405</v>
      </c>
      <c r="J126" s="22">
        <v>3313856</v>
      </c>
      <c r="K126" s="22">
        <v>0</v>
      </c>
      <c r="L126" s="22">
        <v>1815985</v>
      </c>
      <c r="M126" s="22">
        <v>1497871</v>
      </c>
    </row>
    <row r="127" spans="1:13" x14ac:dyDescent="0.2">
      <c r="A127" s="21" t="s">
        <v>596</v>
      </c>
      <c r="B127" s="20" t="s">
        <v>597</v>
      </c>
      <c r="C127" s="46" t="s">
        <v>282</v>
      </c>
      <c r="D127" s="20" t="s">
        <v>310</v>
      </c>
      <c r="E127" s="20" t="s">
        <v>48</v>
      </c>
      <c r="F127" s="47">
        <v>44001</v>
      </c>
      <c r="G127" s="47">
        <v>44001</v>
      </c>
      <c r="H127" s="20" t="s">
        <v>248</v>
      </c>
      <c r="I127" s="41" t="s">
        <v>405</v>
      </c>
      <c r="J127" s="22">
        <v>3313856</v>
      </c>
      <c r="K127" s="22">
        <v>0</v>
      </c>
      <c r="L127" s="22">
        <v>1815985</v>
      </c>
      <c r="M127" s="22">
        <v>1497871</v>
      </c>
    </row>
    <row r="128" spans="1:13" x14ac:dyDescent="0.2">
      <c r="A128" s="21" t="s">
        <v>598</v>
      </c>
      <c r="B128" s="20" t="s">
        <v>599</v>
      </c>
      <c r="C128" s="46" t="s">
        <v>282</v>
      </c>
      <c r="D128" s="20" t="s">
        <v>310</v>
      </c>
      <c r="E128" s="20" t="s">
        <v>48</v>
      </c>
      <c r="F128" s="47">
        <v>44001</v>
      </c>
      <c r="G128" s="47">
        <v>44001</v>
      </c>
      <c r="H128" s="20" t="s">
        <v>248</v>
      </c>
      <c r="I128" s="41" t="s">
        <v>405</v>
      </c>
      <c r="J128" s="22">
        <v>6333426</v>
      </c>
      <c r="K128" s="22">
        <v>0</v>
      </c>
      <c r="L128" s="22">
        <v>3486414</v>
      </c>
      <c r="M128" s="22">
        <v>2847012</v>
      </c>
    </row>
    <row r="129" spans="1:13" x14ac:dyDescent="0.2">
      <c r="A129" s="21" t="s">
        <v>600</v>
      </c>
      <c r="B129" s="20" t="s">
        <v>601</v>
      </c>
      <c r="C129" s="46" t="s">
        <v>282</v>
      </c>
      <c r="D129" s="20" t="s">
        <v>310</v>
      </c>
      <c r="E129" s="20" t="s">
        <v>48</v>
      </c>
      <c r="F129" s="47">
        <v>44001</v>
      </c>
      <c r="G129" s="47">
        <v>44001</v>
      </c>
      <c r="H129" s="20" t="s">
        <v>248</v>
      </c>
      <c r="I129" s="41" t="s">
        <v>405</v>
      </c>
      <c r="J129" s="22">
        <v>6333426</v>
      </c>
      <c r="K129" s="22">
        <v>0</v>
      </c>
      <c r="L129" s="22">
        <v>3486414</v>
      </c>
      <c r="M129" s="22">
        <v>2847012</v>
      </c>
    </row>
    <row r="130" spans="1:13" x14ac:dyDescent="0.2">
      <c r="A130" s="21" t="s">
        <v>602</v>
      </c>
      <c r="B130" s="20" t="s">
        <v>603</v>
      </c>
      <c r="C130" s="46" t="s">
        <v>282</v>
      </c>
      <c r="D130" s="20" t="s">
        <v>310</v>
      </c>
      <c r="E130" s="20" t="s">
        <v>48</v>
      </c>
      <c r="F130" s="47">
        <v>44001</v>
      </c>
      <c r="G130" s="47">
        <v>44001</v>
      </c>
      <c r="H130" s="20" t="s">
        <v>248</v>
      </c>
      <c r="I130" s="41" t="s">
        <v>405</v>
      </c>
      <c r="J130" s="22">
        <v>6333426</v>
      </c>
      <c r="K130" s="22">
        <v>0</v>
      </c>
      <c r="L130" s="22">
        <v>3486414</v>
      </c>
      <c r="M130" s="22">
        <v>2847012</v>
      </c>
    </row>
    <row r="131" spans="1:13" x14ac:dyDescent="0.2">
      <c r="A131" s="21" t="s">
        <v>604</v>
      </c>
      <c r="B131" s="20" t="s">
        <v>605</v>
      </c>
      <c r="C131" s="46" t="s">
        <v>282</v>
      </c>
      <c r="D131" s="20" t="s">
        <v>310</v>
      </c>
      <c r="E131" s="20" t="s">
        <v>48</v>
      </c>
      <c r="F131" s="47">
        <v>44001</v>
      </c>
      <c r="G131" s="47">
        <v>44001</v>
      </c>
      <c r="H131" s="20" t="s">
        <v>248</v>
      </c>
      <c r="I131" s="41" t="s">
        <v>405</v>
      </c>
      <c r="J131" s="22">
        <v>6333426</v>
      </c>
      <c r="K131" s="22">
        <v>0</v>
      </c>
      <c r="L131" s="22">
        <v>3486414</v>
      </c>
      <c r="M131" s="22">
        <v>2847012</v>
      </c>
    </row>
    <row r="132" spans="1:13" x14ac:dyDescent="0.2">
      <c r="A132" s="21" t="s">
        <v>606</v>
      </c>
      <c r="B132" s="20" t="s">
        <v>607</v>
      </c>
      <c r="C132" s="46" t="s">
        <v>282</v>
      </c>
      <c r="D132" s="20" t="s">
        <v>310</v>
      </c>
      <c r="E132" s="20" t="s">
        <v>48</v>
      </c>
      <c r="F132" s="47">
        <v>44001</v>
      </c>
      <c r="G132" s="47">
        <v>44001</v>
      </c>
      <c r="H132" s="20" t="s">
        <v>248</v>
      </c>
      <c r="I132" s="41" t="s">
        <v>405</v>
      </c>
      <c r="J132" s="22">
        <v>5155834</v>
      </c>
      <c r="K132" s="22">
        <v>0</v>
      </c>
      <c r="L132" s="22">
        <v>2834953</v>
      </c>
      <c r="M132" s="22">
        <v>2320881</v>
      </c>
    </row>
    <row r="133" spans="1:13" x14ac:dyDescent="0.2">
      <c r="A133" s="21" t="s">
        <v>608</v>
      </c>
      <c r="B133" s="20" t="s">
        <v>609</v>
      </c>
      <c r="C133" s="46" t="s">
        <v>282</v>
      </c>
      <c r="D133" s="20" t="s">
        <v>310</v>
      </c>
      <c r="E133" s="20" t="s">
        <v>48</v>
      </c>
      <c r="F133" s="47">
        <v>44001</v>
      </c>
      <c r="G133" s="47">
        <v>44001</v>
      </c>
      <c r="H133" s="20" t="s">
        <v>248</v>
      </c>
      <c r="I133" s="41" t="s">
        <v>405</v>
      </c>
      <c r="J133" s="22">
        <v>6377188</v>
      </c>
      <c r="K133" s="22">
        <v>0</v>
      </c>
      <c r="L133" s="22">
        <v>3510611</v>
      </c>
      <c r="M133" s="22">
        <v>2866577</v>
      </c>
    </row>
    <row r="134" spans="1:13" x14ac:dyDescent="0.2">
      <c r="A134" s="21" t="s">
        <v>610</v>
      </c>
      <c r="B134" s="20" t="s">
        <v>611</v>
      </c>
      <c r="C134" s="46" t="s">
        <v>282</v>
      </c>
      <c r="D134" s="20" t="s">
        <v>310</v>
      </c>
      <c r="E134" s="20" t="s">
        <v>48</v>
      </c>
      <c r="F134" s="47">
        <v>44001</v>
      </c>
      <c r="G134" s="47">
        <v>44001</v>
      </c>
      <c r="H134" s="20" t="s">
        <v>248</v>
      </c>
      <c r="I134" s="41" t="s">
        <v>405</v>
      </c>
      <c r="J134" s="22">
        <v>7220598</v>
      </c>
      <c r="K134" s="22">
        <v>0</v>
      </c>
      <c r="L134" s="22">
        <v>3977181</v>
      </c>
      <c r="M134" s="22">
        <v>3243417</v>
      </c>
    </row>
    <row r="135" spans="1:13" x14ac:dyDescent="0.2">
      <c r="A135" s="21" t="s">
        <v>612</v>
      </c>
      <c r="B135" s="20" t="s">
        <v>613</v>
      </c>
      <c r="C135" s="46" t="s">
        <v>282</v>
      </c>
      <c r="D135" s="20" t="s">
        <v>310</v>
      </c>
      <c r="E135" s="20" t="s">
        <v>48</v>
      </c>
      <c r="F135" s="47">
        <v>44001</v>
      </c>
      <c r="G135" s="47">
        <v>44001</v>
      </c>
      <c r="H135" s="20" t="s">
        <v>248</v>
      </c>
      <c r="I135" s="41" t="s">
        <v>405</v>
      </c>
      <c r="J135" s="22">
        <v>7220598</v>
      </c>
      <c r="K135" s="22">
        <v>0</v>
      </c>
      <c r="L135" s="22">
        <v>3977181</v>
      </c>
      <c r="M135" s="22">
        <v>3243417</v>
      </c>
    </row>
    <row r="136" spans="1:13" x14ac:dyDescent="0.2">
      <c r="A136" s="21" t="s">
        <v>614</v>
      </c>
      <c r="B136" s="20" t="s">
        <v>615</v>
      </c>
      <c r="C136" s="46" t="s">
        <v>282</v>
      </c>
      <c r="D136" s="20" t="s">
        <v>310</v>
      </c>
      <c r="E136" s="20" t="s">
        <v>48</v>
      </c>
      <c r="F136" s="47">
        <v>44001</v>
      </c>
      <c r="G136" s="47">
        <v>44001</v>
      </c>
      <c r="H136" s="20" t="s">
        <v>248</v>
      </c>
      <c r="I136" s="41" t="s">
        <v>405</v>
      </c>
      <c r="J136" s="22">
        <v>12428263</v>
      </c>
      <c r="K136" s="22">
        <v>0</v>
      </c>
      <c r="L136" s="22">
        <v>6858058</v>
      </c>
      <c r="M136" s="22">
        <v>5570205</v>
      </c>
    </row>
    <row r="137" spans="1:13" x14ac:dyDescent="0.2">
      <c r="A137" s="21" t="s">
        <v>616</v>
      </c>
      <c r="B137" s="20" t="s">
        <v>617</v>
      </c>
      <c r="C137" s="46" t="s">
        <v>282</v>
      </c>
      <c r="D137" s="20" t="s">
        <v>310</v>
      </c>
      <c r="E137" s="20" t="s">
        <v>48</v>
      </c>
      <c r="F137" s="47">
        <v>44001</v>
      </c>
      <c r="G137" s="47">
        <v>44001</v>
      </c>
      <c r="H137" s="20" t="s">
        <v>248</v>
      </c>
      <c r="I137" s="41" t="s">
        <v>405</v>
      </c>
      <c r="J137" s="22">
        <v>3906630</v>
      </c>
      <c r="K137" s="22">
        <v>0</v>
      </c>
      <c r="L137" s="22">
        <v>2143908</v>
      </c>
      <c r="M137" s="22">
        <v>1762722</v>
      </c>
    </row>
    <row r="138" spans="1:13" x14ac:dyDescent="0.2">
      <c r="A138" s="21" t="s">
        <v>618</v>
      </c>
      <c r="B138" s="20" t="s">
        <v>619</v>
      </c>
      <c r="C138" s="46" t="s">
        <v>282</v>
      </c>
      <c r="D138" s="20" t="s">
        <v>310</v>
      </c>
      <c r="E138" s="20" t="s">
        <v>48</v>
      </c>
      <c r="F138" s="47">
        <v>44114</v>
      </c>
      <c r="G138" s="47">
        <v>44114</v>
      </c>
      <c r="H138" s="20" t="s">
        <v>248</v>
      </c>
      <c r="I138" s="41" t="s">
        <v>405</v>
      </c>
      <c r="J138" s="22">
        <v>1127037</v>
      </c>
      <c r="K138" s="22">
        <v>0</v>
      </c>
      <c r="L138" s="22">
        <v>577029</v>
      </c>
      <c r="M138" s="22">
        <v>550008</v>
      </c>
    </row>
    <row r="139" spans="1:13" x14ac:dyDescent="0.2">
      <c r="A139" s="21" t="s">
        <v>620</v>
      </c>
      <c r="B139" s="20" t="s">
        <v>621</v>
      </c>
      <c r="C139" s="46" t="s">
        <v>282</v>
      </c>
      <c r="D139" s="20" t="s">
        <v>310</v>
      </c>
      <c r="E139" s="20" t="s">
        <v>48</v>
      </c>
      <c r="F139" s="47">
        <v>44014</v>
      </c>
      <c r="G139" s="47">
        <v>44014</v>
      </c>
      <c r="H139" s="20" t="s">
        <v>248</v>
      </c>
      <c r="I139" s="41" t="s">
        <v>405</v>
      </c>
      <c r="J139" s="22">
        <v>5564134</v>
      </c>
      <c r="K139" s="22">
        <v>0</v>
      </c>
      <c r="L139" s="22">
        <v>3043277</v>
      </c>
      <c r="M139" s="22">
        <v>2520857</v>
      </c>
    </row>
    <row r="140" spans="1:13" x14ac:dyDescent="0.2">
      <c r="A140" s="21" t="s">
        <v>622</v>
      </c>
      <c r="B140" s="20" t="s">
        <v>623</v>
      </c>
      <c r="C140" s="46" t="s">
        <v>282</v>
      </c>
      <c r="D140" s="20" t="s">
        <v>310</v>
      </c>
      <c r="E140" s="20" t="s">
        <v>48</v>
      </c>
      <c r="F140" s="47">
        <v>44014</v>
      </c>
      <c r="G140" s="47">
        <v>44014</v>
      </c>
      <c r="H140" s="20" t="s">
        <v>248</v>
      </c>
      <c r="I140" s="41" t="s">
        <v>405</v>
      </c>
      <c r="J140" s="22">
        <v>5564134</v>
      </c>
      <c r="K140" s="22">
        <v>0</v>
      </c>
      <c r="L140" s="22">
        <v>3043277</v>
      </c>
      <c r="M140" s="22">
        <v>2520857</v>
      </c>
    </row>
    <row r="141" spans="1:13" x14ac:dyDescent="0.2">
      <c r="A141" s="21" t="s">
        <v>624</v>
      </c>
      <c r="B141" s="20" t="s">
        <v>625</v>
      </c>
      <c r="C141" s="46" t="s">
        <v>282</v>
      </c>
      <c r="D141" s="20" t="s">
        <v>310</v>
      </c>
      <c r="E141" s="20" t="s">
        <v>48</v>
      </c>
      <c r="F141" s="47">
        <v>44014</v>
      </c>
      <c r="G141" s="47">
        <v>44014</v>
      </c>
      <c r="H141" s="20" t="s">
        <v>248</v>
      </c>
      <c r="I141" s="41" t="s">
        <v>405</v>
      </c>
      <c r="J141" s="22">
        <v>5564134</v>
      </c>
      <c r="K141" s="22">
        <v>0</v>
      </c>
      <c r="L141" s="22">
        <v>3043277</v>
      </c>
      <c r="M141" s="22">
        <v>2520857</v>
      </c>
    </row>
    <row r="142" spans="1:13" x14ac:dyDescent="0.2">
      <c r="A142" s="21" t="s">
        <v>626</v>
      </c>
      <c r="B142" s="20" t="s">
        <v>627</v>
      </c>
      <c r="C142" s="46" t="s">
        <v>282</v>
      </c>
      <c r="D142" s="20" t="s">
        <v>310</v>
      </c>
      <c r="E142" s="20" t="s">
        <v>48</v>
      </c>
      <c r="F142" s="47">
        <v>44014</v>
      </c>
      <c r="G142" s="47">
        <v>44014</v>
      </c>
      <c r="H142" s="20" t="s">
        <v>248</v>
      </c>
      <c r="I142" s="41" t="s">
        <v>405</v>
      </c>
      <c r="J142" s="22">
        <v>5564134</v>
      </c>
      <c r="K142" s="22">
        <v>0</v>
      </c>
      <c r="L142" s="22">
        <v>3043277</v>
      </c>
      <c r="M142" s="22">
        <v>2520857</v>
      </c>
    </row>
    <row r="143" spans="1:13" x14ac:dyDescent="0.2">
      <c r="A143" s="21" t="s">
        <v>628</v>
      </c>
      <c r="B143" s="20" t="s">
        <v>629</v>
      </c>
      <c r="C143" s="46" t="s">
        <v>282</v>
      </c>
      <c r="D143" s="20" t="s">
        <v>310</v>
      </c>
      <c r="E143" s="20" t="s">
        <v>48</v>
      </c>
      <c r="F143" s="47">
        <v>44014</v>
      </c>
      <c r="G143" s="47">
        <v>44014</v>
      </c>
      <c r="H143" s="20" t="s">
        <v>248</v>
      </c>
      <c r="I143" s="41" t="s">
        <v>405</v>
      </c>
      <c r="J143" s="22">
        <v>5564134</v>
      </c>
      <c r="K143" s="22">
        <v>0</v>
      </c>
      <c r="L143" s="22">
        <v>3043277</v>
      </c>
      <c r="M143" s="22">
        <v>2520857</v>
      </c>
    </row>
    <row r="144" spans="1:13" x14ac:dyDescent="0.2">
      <c r="A144" s="21" t="s">
        <v>630</v>
      </c>
      <c r="B144" s="20" t="s">
        <v>631</v>
      </c>
      <c r="C144" s="46" t="s">
        <v>282</v>
      </c>
      <c r="D144" s="20" t="s">
        <v>310</v>
      </c>
      <c r="E144" s="20" t="s">
        <v>48</v>
      </c>
      <c r="F144" s="47">
        <v>44014</v>
      </c>
      <c r="G144" s="47">
        <v>44014</v>
      </c>
      <c r="H144" s="20" t="s">
        <v>248</v>
      </c>
      <c r="I144" s="41" t="s">
        <v>405</v>
      </c>
      <c r="J144" s="22">
        <v>8700849</v>
      </c>
      <c r="K144" s="22">
        <v>0</v>
      </c>
      <c r="L144" s="22">
        <v>4768485</v>
      </c>
      <c r="M144" s="22">
        <v>3932364</v>
      </c>
    </row>
    <row r="145" spans="1:13" x14ac:dyDescent="0.2">
      <c r="A145" s="21" t="s">
        <v>632</v>
      </c>
      <c r="B145" s="20" t="s">
        <v>633</v>
      </c>
      <c r="C145" s="46" t="s">
        <v>282</v>
      </c>
      <c r="D145" s="20" t="s">
        <v>310</v>
      </c>
      <c r="E145" s="20" t="s">
        <v>48</v>
      </c>
      <c r="F145" s="47">
        <v>44014</v>
      </c>
      <c r="G145" s="47">
        <v>44014</v>
      </c>
      <c r="H145" s="20" t="s">
        <v>248</v>
      </c>
      <c r="I145" s="41" t="s">
        <v>405</v>
      </c>
      <c r="J145" s="22">
        <v>8700849</v>
      </c>
      <c r="K145" s="22">
        <v>0</v>
      </c>
      <c r="L145" s="22">
        <v>4768485</v>
      </c>
      <c r="M145" s="22">
        <v>3932364</v>
      </c>
    </row>
    <row r="146" spans="1:13" x14ac:dyDescent="0.2">
      <c r="A146" s="21" t="s">
        <v>634</v>
      </c>
      <c r="B146" s="20" t="s">
        <v>635</v>
      </c>
      <c r="C146" s="46" t="s">
        <v>282</v>
      </c>
      <c r="D146" s="20" t="s">
        <v>310</v>
      </c>
      <c r="E146" s="20" t="s">
        <v>48</v>
      </c>
      <c r="F146" s="47">
        <v>44014</v>
      </c>
      <c r="G146" s="47">
        <v>44014</v>
      </c>
      <c r="H146" s="20" t="s">
        <v>248</v>
      </c>
      <c r="I146" s="41" t="s">
        <v>405</v>
      </c>
      <c r="J146" s="22">
        <v>8700849</v>
      </c>
      <c r="K146" s="22">
        <v>0</v>
      </c>
      <c r="L146" s="22">
        <v>4768485</v>
      </c>
      <c r="M146" s="22">
        <v>3932364</v>
      </c>
    </row>
    <row r="147" spans="1:13" x14ac:dyDescent="0.2">
      <c r="A147" s="21" t="s">
        <v>636</v>
      </c>
      <c r="B147" s="20" t="s">
        <v>637</v>
      </c>
      <c r="C147" s="46" t="s">
        <v>282</v>
      </c>
      <c r="D147" s="20" t="s">
        <v>310</v>
      </c>
      <c r="E147" s="20" t="s">
        <v>48</v>
      </c>
      <c r="F147" s="47">
        <v>44014</v>
      </c>
      <c r="G147" s="47">
        <v>44014</v>
      </c>
      <c r="H147" s="20" t="s">
        <v>248</v>
      </c>
      <c r="I147" s="41" t="s">
        <v>405</v>
      </c>
      <c r="J147" s="22">
        <v>8700849</v>
      </c>
      <c r="K147" s="22">
        <v>0</v>
      </c>
      <c r="L147" s="22">
        <v>4768485</v>
      </c>
      <c r="M147" s="22">
        <v>3932364</v>
      </c>
    </row>
    <row r="148" spans="1:13" x14ac:dyDescent="0.2">
      <c r="A148" s="21" t="s">
        <v>638</v>
      </c>
      <c r="B148" s="20" t="s">
        <v>639</v>
      </c>
      <c r="C148" s="46" t="s">
        <v>282</v>
      </c>
      <c r="D148" s="20" t="s">
        <v>310</v>
      </c>
      <c r="E148" s="20" t="s">
        <v>48</v>
      </c>
      <c r="F148" s="47">
        <v>44014</v>
      </c>
      <c r="G148" s="47">
        <v>44014</v>
      </c>
      <c r="H148" s="20" t="s">
        <v>248</v>
      </c>
      <c r="I148" s="41" t="s">
        <v>405</v>
      </c>
      <c r="J148" s="22">
        <v>8700849</v>
      </c>
      <c r="K148" s="22">
        <v>0</v>
      </c>
      <c r="L148" s="22">
        <v>4768485</v>
      </c>
      <c r="M148" s="22">
        <v>3932364</v>
      </c>
    </row>
    <row r="149" spans="1:13" x14ac:dyDescent="0.2">
      <c r="A149" s="21" t="s">
        <v>640</v>
      </c>
      <c r="B149" s="20" t="s">
        <v>641</v>
      </c>
      <c r="C149" s="46" t="s">
        <v>282</v>
      </c>
      <c r="D149" s="20" t="s">
        <v>310</v>
      </c>
      <c r="E149" s="20" t="s">
        <v>48</v>
      </c>
      <c r="F149" s="47">
        <v>44014</v>
      </c>
      <c r="G149" s="47">
        <v>44014</v>
      </c>
      <c r="H149" s="20" t="s">
        <v>248</v>
      </c>
      <c r="I149" s="41" t="s">
        <v>405</v>
      </c>
      <c r="J149" s="22">
        <v>12457254</v>
      </c>
      <c r="K149" s="22">
        <v>0</v>
      </c>
      <c r="L149" s="22">
        <v>6834500</v>
      </c>
      <c r="M149" s="22">
        <v>5622754</v>
      </c>
    </row>
    <row r="150" spans="1:13" x14ac:dyDescent="0.2">
      <c r="A150" s="21" t="s">
        <v>642</v>
      </c>
      <c r="B150" s="20" t="s">
        <v>643</v>
      </c>
      <c r="C150" s="46" t="s">
        <v>282</v>
      </c>
      <c r="D150" s="20" t="s">
        <v>310</v>
      </c>
      <c r="E150" s="20" t="s">
        <v>48</v>
      </c>
      <c r="F150" s="47">
        <v>44014</v>
      </c>
      <c r="G150" s="47">
        <v>44014</v>
      </c>
      <c r="H150" s="20" t="s">
        <v>248</v>
      </c>
      <c r="I150" s="41" t="s">
        <v>405</v>
      </c>
      <c r="J150" s="22">
        <v>12457254</v>
      </c>
      <c r="K150" s="22">
        <v>0</v>
      </c>
      <c r="L150" s="22">
        <v>6834500</v>
      </c>
      <c r="M150" s="22">
        <v>5622754</v>
      </c>
    </row>
    <row r="151" spans="1:13" x14ac:dyDescent="0.2">
      <c r="A151" s="21" t="s">
        <v>644</v>
      </c>
      <c r="B151" s="20" t="s">
        <v>645</v>
      </c>
      <c r="C151" s="46" t="s">
        <v>282</v>
      </c>
      <c r="D151" s="20" t="s">
        <v>310</v>
      </c>
      <c r="E151" s="20" t="s">
        <v>48</v>
      </c>
      <c r="F151" s="47">
        <v>44048</v>
      </c>
      <c r="G151" s="47">
        <v>44048</v>
      </c>
      <c r="H151" s="20" t="s">
        <v>248</v>
      </c>
      <c r="I151" s="41" t="s">
        <v>405</v>
      </c>
      <c r="J151" s="22">
        <v>962312</v>
      </c>
      <c r="K151" s="22">
        <v>0</v>
      </c>
      <c r="L151" s="22">
        <v>504874</v>
      </c>
      <c r="M151" s="22">
        <v>457438</v>
      </c>
    </row>
    <row r="152" spans="1:13" x14ac:dyDescent="0.2">
      <c r="A152" s="21" t="s">
        <v>646</v>
      </c>
      <c r="B152" s="20" t="s">
        <v>645</v>
      </c>
      <c r="C152" s="46" t="s">
        <v>282</v>
      </c>
      <c r="D152" s="20" t="s">
        <v>310</v>
      </c>
      <c r="E152" s="20" t="s">
        <v>48</v>
      </c>
      <c r="F152" s="47">
        <v>44048</v>
      </c>
      <c r="G152" s="47">
        <v>44048</v>
      </c>
      <c r="H152" s="20" t="s">
        <v>248</v>
      </c>
      <c r="I152" s="41" t="s">
        <v>405</v>
      </c>
      <c r="J152" s="22">
        <v>962312</v>
      </c>
      <c r="K152" s="22">
        <v>0</v>
      </c>
      <c r="L152" s="22">
        <v>504874</v>
      </c>
      <c r="M152" s="22">
        <v>457438</v>
      </c>
    </row>
    <row r="153" spans="1:13" x14ac:dyDescent="0.2">
      <c r="A153" s="21" t="s">
        <v>647</v>
      </c>
      <c r="B153" s="20" t="s">
        <v>648</v>
      </c>
      <c r="C153" s="46" t="s">
        <v>282</v>
      </c>
      <c r="D153" s="20" t="s">
        <v>310</v>
      </c>
      <c r="E153" s="20" t="s">
        <v>48</v>
      </c>
      <c r="F153" s="47">
        <v>44048</v>
      </c>
      <c r="G153" s="47">
        <v>44048</v>
      </c>
      <c r="H153" s="20" t="s">
        <v>248</v>
      </c>
      <c r="I153" s="41" t="s">
        <v>405</v>
      </c>
      <c r="J153" s="22">
        <v>941257</v>
      </c>
      <c r="K153" s="22">
        <v>0</v>
      </c>
      <c r="L153" s="22">
        <v>493471</v>
      </c>
      <c r="M153" s="22">
        <v>447786</v>
      </c>
    </row>
    <row r="154" spans="1:13" x14ac:dyDescent="0.2">
      <c r="A154" s="21" t="s">
        <v>649</v>
      </c>
      <c r="B154" s="20" t="s">
        <v>648</v>
      </c>
      <c r="C154" s="46" t="s">
        <v>282</v>
      </c>
      <c r="D154" s="20" t="s">
        <v>310</v>
      </c>
      <c r="E154" s="20" t="s">
        <v>48</v>
      </c>
      <c r="F154" s="47">
        <v>44048</v>
      </c>
      <c r="G154" s="47">
        <v>44048</v>
      </c>
      <c r="H154" s="20" t="s">
        <v>248</v>
      </c>
      <c r="I154" s="41" t="s">
        <v>405</v>
      </c>
      <c r="J154" s="22">
        <v>941257</v>
      </c>
      <c r="K154" s="22">
        <v>0</v>
      </c>
      <c r="L154" s="22">
        <v>493471</v>
      </c>
      <c r="M154" s="22">
        <v>447786</v>
      </c>
    </row>
    <row r="155" spans="1:13" x14ac:dyDescent="0.2">
      <c r="A155" s="21" t="s">
        <v>650</v>
      </c>
      <c r="B155" s="20" t="s">
        <v>648</v>
      </c>
      <c r="C155" s="46" t="s">
        <v>282</v>
      </c>
      <c r="D155" s="20" t="s">
        <v>310</v>
      </c>
      <c r="E155" s="20" t="s">
        <v>48</v>
      </c>
      <c r="F155" s="47">
        <v>44048</v>
      </c>
      <c r="G155" s="47">
        <v>44048</v>
      </c>
      <c r="H155" s="20" t="s">
        <v>248</v>
      </c>
      <c r="I155" s="41" t="s">
        <v>405</v>
      </c>
      <c r="J155" s="22">
        <v>941257</v>
      </c>
      <c r="K155" s="22">
        <v>0</v>
      </c>
      <c r="L155" s="22">
        <v>493471</v>
      </c>
      <c r="M155" s="22">
        <v>447786</v>
      </c>
    </row>
    <row r="156" spans="1:13" x14ac:dyDescent="0.2">
      <c r="A156" s="21" t="s">
        <v>651</v>
      </c>
      <c r="B156" s="20" t="s">
        <v>648</v>
      </c>
      <c r="C156" s="46" t="s">
        <v>282</v>
      </c>
      <c r="D156" s="20" t="s">
        <v>310</v>
      </c>
      <c r="E156" s="20" t="s">
        <v>48</v>
      </c>
      <c r="F156" s="47">
        <v>44048</v>
      </c>
      <c r="G156" s="47">
        <v>44048</v>
      </c>
      <c r="H156" s="20" t="s">
        <v>248</v>
      </c>
      <c r="I156" s="41" t="s">
        <v>405</v>
      </c>
      <c r="J156" s="22">
        <v>941257</v>
      </c>
      <c r="K156" s="22">
        <v>0</v>
      </c>
      <c r="L156" s="22">
        <v>493471</v>
      </c>
      <c r="M156" s="22">
        <v>447786</v>
      </c>
    </row>
    <row r="157" spans="1:13" x14ac:dyDescent="0.2">
      <c r="A157" s="21" t="s">
        <v>652</v>
      </c>
      <c r="B157" s="20" t="s">
        <v>648</v>
      </c>
      <c r="C157" s="46" t="s">
        <v>282</v>
      </c>
      <c r="D157" s="20" t="s">
        <v>310</v>
      </c>
      <c r="E157" s="20" t="s">
        <v>48</v>
      </c>
      <c r="F157" s="47">
        <v>44048</v>
      </c>
      <c r="G157" s="47">
        <v>44048</v>
      </c>
      <c r="H157" s="20" t="s">
        <v>248</v>
      </c>
      <c r="I157" s="41" t="s">
        <v>405</v>
      </c>
      <c r="J157" s="22">
        <v>941257</v>
      </c>
      <c r="K157" s="22">
        <v>0</v>
      </c>
      <c r="L157" s="22">
        <v>493471</v>
      </c>
      <c r="M157" s="22">
        <v>447786</v>
      </c>
    </row>
    <row r="158" spans="1:13" x14ac:dyDescent="0.2">
      <c r="A158" s="21" t="s">
        <v>653</v>
      </c>
      <c r="B158" s="20" t="s">
        <v>648</v>
      </c>
      <c r="C158" s="46" t="s">
        <v>282</v>
      </c>
      <c r="D158" s="20" t="s">
        <v>310</v>
      </c>
      <c r="E158" s="20" t="s">
        <v>48</v>
      </c>
      <c r="F158" s="47">
        <v>44048</v>
      </c>
      <c r="G158" s="47">
        <v>44048</v>
      </c>
      <c r="H158" s="20" t="s">
        <v>248</v>
      </c>
      <c r="I158" s="41" t="s">
        <v>405</v>
      </c>
      <c r="J158" s="22">
        <v>941257</v>
      </c>
      <c r="K158" s="22">
        <v>0</v>
      </c>
      <c r="L158" s="22">
        <v>493471</v>
      </c>
      <c r="M158" s="22">
        <v>447786</v>
      </c>
    </row>
    <row r="159" spans="1:13" x14ac:dyDescent="0.2">
      <c r="A159" s="21" t="s">
        <v>654</v>
      </c>
      <c r="B159" s="20" t="s">
        <v>648</v>
      </c>
      <c r="C159" s="46" t="s">
        <v>282</v>
      </c>
      <c r="D159" s="20" t="s">
        <v>310</v>
      </c>
      <c r="E159" s="20" t="s">
        <v>48</v>
      </c>
      <c r="F159" s="47">
        <v>44048</v>
      </c>
      <c r="G159" s="47">
        <v>44048</v>
      </c>
      <c r="H159" s="20" t="s">
        <v>248</v>
      </c>
      <c r="I159" s="41" t="s">
        <v>405</v>
      </c>
      <c r="J159" s="22">
        <v>941257</v>
      </c>
      <c r="K159" s="22">
        <v>0</v>
      </c>
      <c r="L159" s="22">
        <v>493471</v>
      </c>
      <c r="M159" s="22">
        <v>447786</v>
      </c>
    </row>
    <row r="160" spans="1:13" x14ac:dyDescent="0.2">
      <c r="A160" s="21" t="s">
        <v>655</v>
      </c>
      <c r="B160" s="20" t="s">
        <v>656</v>
      </c>
      <c r="C160" s="46" t="s">
        <v>282</v>
      </c>
      <c r="D160" s="20" t="s">
        <v>310</v>
      </c>
      <c r="E160" s="20" t="s">
        <v>48</v>
      </c>
      <c r="F160" s="47">
        <v>44048</v>
      </c>
      <c r="G160" s="47">
        <v>44048</v>
      </c>
      <c r="H160" s="20" t="s">
        <v>248</v>
      </c>
      <c r="I160" s="41" t="s">
        <v>405</v>
      </c>
      <c r="J160" s="22">
        <v>941257</v>
      </c>
      <c r="K160" s="22">
        <v>0</v>
      </c>
      <c r="L160" s="22">
        <v>493471</v>
      </c>
      <c r="M160" s="22">
        <v>447786</v>
      </c>
    </row>
    <row r="161" spans="1:13" x14ac:dyDescent="0.2">
      <c r="A161" s="21" t="s">
        <v>657</v>
      </c>
      <c r="B161" s="20" t="s">
        <v>658</v>
      </c>
      <c r="C161" s="46" t="s">
        <v>282</v>
      </c>
      <c r="D161" s="20" t="s">
        <v>310</v>
      </c>
      <c r="E161" s="20" t="s">
        <v>48</v>
      </c>
      <c r="F161" s="47">
        <v>44048</v>
      </c>
      <c r="G161" s="47">
        <v>44048</v>
      </c>
      <c r="H161" s="20" t="s">
        <v>248</v>
      </c>
      <c r="I161" s="41" t="s">
        <v>405</v>
      </c>
      <c r="J161" s="22">
        <v>1118181</v>
      </c>
      <c r="K161" s="22">
        <v>0</v>
      </c>
      <c r="L161" s="22">
        <v>589283</v>
      </c>
      <c r="M161" s="22">
        <v>528898</v>
      </c>
    </row>
    <row r="162" spans="1:13" x14ac:dyDescent="0.2">
      <c r="A162" s="21" t="s">
        <v>659</v>
      </c>
      <c r="B162" s="20" t="s">
        <v>658</v>
      </c>
      <c r="C162" s="46" t="s">
        <v>282</v>
      </c>
      <c r="D162" s="20" t="s">
        <v>310</v>
      </c>
      <c r="E162" s="20" t="s">
        <v>48</v>
      </c>
      <c r="F162" s="47">
        <v>44048</v>
      </c>
      <c r="G162" s="47">
        <v>44048</v>
      </c>
      <c r="H162" s="20" t="s">
        <v>248</v>
      </c>
      <c r="I162" s="41" t="s">
        <v>405</v>
      </c>
      <c r="J162" s="22">
        <v>1118181</v>
      </c>
      <c r="K162" s="22">
        <v>0</v>
      </c>
      <c r="L162" s="22">
        <v>589283</v>
      </c>
      <c r="M162" s="22">
        <v>528898</v>
      </c>
    </row>
    <row r="163" spans="1:13" x14ac:dyDescent="0.2">
      <c r="A163" s="21" t="s">
        <v>660</v>
      </c>
      <c r="B163" s="20" t="s">
        <v>658</v>
      </c>
      <c r="C163" s="46" t="s">
        <v>282</v>
      </c>
      <c r="D163" s="20" t="s">
        <v>310</v>
      </c>
      <c r="E163" s="20" t="s">
        <v>48</v>
      </c>
      <c r="F163" s="47">
        <v>44048</v>
      </c>
      <c r="G163" s="47">
        <v>44048</v>
      </c>
      <c r="H163" s="20" t="s">
        <v>248</v>
      </c>
      <c r="I163" s="41" t="s">
        <v>405</v>
      </c>
      <c r="J163" s="22">
        <v>1118181</v>
      </c>
      <c r="K163" s="22">
        <v>0</v>
      </c>
      <c r="L163" s="22">
        <v>589283</v>
      </c>
      <c r="M163" s="22">
        <v>528898</v>
      </c>
    </row>
    <row r="164" spans="1:13" x14ac:dyDescent="0.2">
      <c r="A164" s="21" t="s">
        <v>661</v>
      </c>
      <c r="B164" s="20" t="s">
        <v>658</v>
      </c>
      <c r="C164" s="46" t="s">
        <v>282</v>
      </c>
      <c r="D164" s="20" t="s">
        <v>310</v>
      </c>
      <c r="E164" s="20" t="s">
        <v>48</v>
      </c>
      <c r="F164" s="47">
        <v>44048</v>
      </c>
      <c r="G164" s="47">
        <v>44048</v>
      </c>
      <c r="H164" s="20" t="s">
        <v>248</v>
      </c>
      <c r="I164" s="41" t="s">
        <v>405</v>
      </c>
      <c r="J164" s="22">
        <v>1118181</v>
      </c>
      <c r="K164" s="22">
        <v>0</v>
      </c>
      <c r="L164" s="22">
        <v>589283</v>
      </c>
      <c r="M164" s="22">
        <v>528898</v>
      </c>
    </row>
    <row r="165" spans="1:13" x14ac:dyDescent="0.2">
      <c r="A165" s="21" t="s">
        <v>662</v>
      </c>
      <c r="B165" s="20" t="s">
        <v>658</v>
      </c>
      <c r="C165" s="46" t="s">
        <v>282</v>
      </c>
      <c r="D165" s="20" t="s">
        <v>310</v>
      </c>
      <c r="E165" s="20" t="s">
        <v>48</v>
      </c>
      <c r="F165" s="47">
        <v>44048</v>
      </c>
      <c r="G165" s="47">
        <v>44048</v>
      </c>
      <c r="H165" s="20" t="s">
        <v>248</v>
      </c>
      <c r="I165" s="41" t="s">
        <v>405</v>
      </c>
      <c r="J165" s="22">
        <v>1118181</v>
      </c>
      <c r="K165" s="22">
        <v>0</v>
      </c>
      <c r="L165" s="22">
        <v>589283</v>
      </c>
      <c r="M165" s="22">
        <v>528898</v>
      </c>
    </row>
    <row r="166" spans="1:13" x14ac:dyDescent="0.2">
      <c r="A166" s="21" t="s">
        <v>663</v>
      </c>
      <c r="B166" s="20" t="s">
        <v>658</v>
      </c>
      <c r="C166" s="46" t="s">
        <v>282</v>
      </c>
      <c r="D166" s="20" t="s">
        <v>310</v>
      </c>
      <c r="E166" s="20" t="s">
        <v>48</v>
      </c>
      <c r="F166" s="47">
        <v>44048</v>
      </c>
      <c r="G166" s="47">
        <v>44048</v>
      </c>
      <c r="H166" s="20" t="s">
        <v>248</v>
      </c>
      <c r="I166" s="41" t="s">
        <v>405</v>
      </c>
      <c r="J166" s="22">
        <v>1118181</v>
      </c>
      <c r="K166" s="22">
        <v>0</v>
      </c>
      <c r="L166" s="22">
        <v>589283</v>
      </c>
      <c r="M166" s="22">
        <v>528898</v>
      </c>
    </row>
    <row r="167" spans="1:13" x14ac:dyDescent="0.2">
      <c r="A167" s="21" t="s">
        <v>664</v>
      </c>
      <c r="B167" s="20" t="s">
        <v>658</v>
      </c>
      <c r="C167" s="46" t="s">
        <v>282</v>
      </c>
      <c r="D167" s="20" t="s">
        <v>310</v>
      </c>
      <c r="E167" s="20" t="s">
        <v>48</v>
      </c>
      <c r="F167" s="47">
        <v>44048</v>
      </c>
      <c r="G167" s="47">
        <v>44048</v>
      </c>
      <c r="H167" s="20" t="s">
        <v>248</v>
      </c>
      <c r="I167" s="41" t="s">
        <v>405</v>
      </c>
      <c r="J167" s="22">
        <v>1118181</v>
      </c>
      <c r="K167" s="22">
        <v>0</v>
      </c>
      <c r="L167" s="22">
        <v>589283</v>
      </c>
      <c r="M167" s="22">
        <v>528898</v>
      </c>
    </row>
    <row r="168" spans="1:13" x14ac:dyDescent="0.2">
      <c r="A168" s="21" t="s">
        <v>665</v>
      </c>
      <c r="B168" s="20" t="s">
        <v>666</v>
      </c>
      <c r="C168" s="46" t="s">
        <v>282</v>
      </c>
      <c r="D168" s="20" t="s">
        <v>310</v>
      </c>
      <c r="E168" s="20" t="s">
        <v>48</v>
      </c>
      <c r="F168" s="47">
        <v>44048</v>
      </c>
      <c r="G168" s="47">
        <v>44048</v>
      </c>
      <c r="H168" s="20" t="s">
        <v>248</v>
      </c>
      <c r="I168" s="41" t="s">
        <v>405</v>
      </c>
      <c r="J168" s="22">
        <v>1454669</v>
      </c>
      <c r="K168" s="22">
        <v>0</v>
      </c>
      <c r="L168" s="22">
        <v>771540</v>
      </c>
      <c r="M168" s="22">
        <v>683129</v>
      </c>
    </row>
    <row r="169" spans="1:13" x14ac:dyDescent="0.2">
      <c r="A169" s="21" t="s">
        <v>667</v>
      </c>
      <c r="B169" s="20" t="s">
        <v>666</v>
      </c>
      <c r="C169" s="46" t="s">
        <v>282</v>
      </c>
      <c r="D169" s="20" t="s">
        <v>310</v>
      </c>
      <c r="E169" s="20" t="s">
        <v>48</v>
      </c>
      <c r="F169" s="47">
        <v>44048</v>
      </c>
      <c r="G169" s="47">
        <v>44048</v>
      </c>
      <c r="H169" s="20" t="s">
        <v>248</v>
      </c>
      <c r="I169" s="41" t="s">
        <v>405</v>
      </c>
      <c r="J169" s="22">
        <v>1454669</v>
      </c>
      <c r="K169" s="22">
        <v>0</v>
      </c>
      <c r="L169" s="22">
        <v>771540</v>
      </c>
      <c r="M169" s="22">
        <v>683129</v>
      </c>
    </row>
    <row r="170" spans="1:13" x14ac:dyDescent="0.2">
      <c r="A170" s="21" t="s">
        <v>668</v>
      </c>
      <c r="B170" s="20" t="s">
        <v>666</v>
      </c>
      <c r="C170" s="46" t="s">
        <v>282</v>
      </c>
      <c r="D170" s="20" t="s">
        <v>310</v>
      </c>
      <c r="E170" s="20" t="s">
        <v>48</v>
      </c>
      <c r="F170" s="47">
        <v>44048</v>
      </c>
      <c r="G170" s="47">
        <v>44048</v>
      </c>
      <c r="H170" s="20" t="s">
        <v>248</v>
      </c>
      <c r="I170" s="41" t="s">
        <v>405</v>
      </c>
      <c r="J170" s="22">
        <v>1454669</v>
      </c>
      <c r="K170" s="22">
        <v>0</v>
      </c>
      <c r="L170" s="22">
        <v>771540</v>
      </c>
      <c r="M170" s="22">
        <v>683129</v>
      </c>
    </row>
    <row r="171" spans="1:13" x14ac:dyDescent="0.2">
      <c r="A171" s="21" t="s">
        <v>669</v>
      </c>
      <c r="B171" s="20" t="s">
        <v>666</v>
      </c>
      <c r="C171" s="46" t="s">
        <v>282</v>
      </c>
      <c r="D171" s="20" t="s">
        <v>310</v>
      </c>
      <c r="E171" s="20" t="s">
        <v>48</v>
      </c>
      <c r="F171" s="47">
        <v>44048</v>
      </c>
      <c r="G171" s="47">
        <v>44048</v>
      </c>
      <c r="H171" s="20" t="s">
        <v>248</v>
      </c>
      <c r="I171" s="41" t="s">
        <v>405</v>
      </c>
      <c r="J171" s="22">
        <v>1454669</v>
      </c>
      <c r="K171" s="22">
        <v>0</v>
      </c>
      <c r="L171" s="22">
        <v>771540</v>
      </c>
      <c r="M171" s="22">
        <v>683129</v>
      </c>
    </row>
    <row r="172" spans="1:13" x14ac:dyDescent="0.2">
      <c r="A172" s="21" t="s">
        <v>670</v>
      </c>
      <c r="B172" s="20" t="s">
        <v>666</v>
      </c>
      <c r="C172" s="46" t="s">
        <v>282</v>
      </c>
      <c r="D172" s="20" t="s">
        <v>310</v>
      </c>
      <c r="E172" s="20" t="s">
        <v>48</v>
      </c>
      <c r="F172" s="47">
        <v>44048</v>
      </c>
      <c r="G172" s="47">
        <v>44048</v>
      </c>
      <c r="H172" s="20" t="s">
        <v>248</v>
      </c>
      <c r="I172" s="41" t="s">
        <v>405</v>
      </c>
      <c r="J172" s="22">
        <v>1454669</v>
      </c>
      <c r="K172" s="22">
        <v>0</v>
      </c>
      <c r="L172" s="22">
        <v>771540</v>
      </c>
      <c r="M172" s="22">
        <v>683129</v>
      </c>
    </row>
    <row r="173" spans="1:13" x14ac:dyDescent="0.2">
      <c r="A173" s="21" t="s">
        <v>671</v>
      </c>
      <c r="B173" s="20" t="s">
        <v>666</v>
      </c>
      <c r="C173" s="46" t="s">
        <v>282</v>
      </c>
      <c r="D173" s="20" t="s">
        <v>310</v>
      </c>
      <c r="E173" s="20" t="s">
        <v>48</v>
      </c>
      <c r="F173" s="47">
        <v>44048</v>
      </c>
      <c r="G173" s="47">
        <v>44048</v>
      </c>
      <c r="H173" s="20" t="s">
        <v>248</v>
      </c>
      <c r="I173" s="41" t="s">
        <v>405</v>
      </c>
      <c r="J173" s="22">
        <v>1454669</v>
      </c>
      <c r="K173" s="22">
        <v>0</v>
      </c>
      <c r="L173" s="22">
        <v>771540</v>
      </c>
      <c r="M173" s="22">
        <v>683129</v>
      </c>
    </row>
    <row r="174" spans="1:13" x14ac:dyDescent="0.2">
      <c r="A174" s="21" t="s">
        <v>672</v>
      </c>
      <c r="B174" s="20" t="s">
        <v>673</v>
      </c>
      <c r="C174" s="46" t="s">
        <v>282</v>
      </c>
      <c r="D174" s="20" t="s">
        <v>310</v>
      </c>
      <c r="E174" s="20" t="s">
        <v>48</v>
      </c>
      <c r="F174" s="47">
        <v>44048</v>
      </c>
      <c r="G174" s="47">
        <v>44048</v>
      </c>
      <c r="H174" s="20" t="s">
        <v>248</v>
      </c>
      <c r="I174" s="41" t="s">
        <v>405</v>
      </c>
      <c r="J174" s="22">
        <v>1454669</v>
      </c>
      <c r="K174" s="22">
        <v>0</v>
      </c>
      <c r="L174" s="22">
        <v>771540</v>
      </c>
      <c r="M174" s="22">
        <v>683129</v>
      </c>
    </row>
    <row r="175" spans="1:13" x14ac:dyDescent="0.2">
      <c r="A175" s="21" t="s">
        <v>674</v>
      </c>
      <c r="B175" s="20" t="s">
        <v>673</v>
      </c>
      <c r="C175" s="46" t="s">
        <v>282</v>
      </c>
      <c r="D175" s="20" t="s">
        <v>310</v>
      </c>
      <c r="E175" s="20" t="s">
        <v>48</v>
      </c>
      <c r="F175" s="47">
        <v>44048</v>
      </c>
      <c r="G175" s="47">
        <v>44048</v>
      </c>
      <c r="H175" s="20" t="s">
        <v>248</v>
      </c>
      <c r="I175" s="41" t="s">
        <v>405</v>
      </c>
      <c r="J175" s="22">
        <v>1454669</v>
      </c>
      <c r="K175" s="22">
        <v>0</v>
      </c>
      <c r="L175" s="22">
        <v>771540</v>
      </c>
      <c r="M175" s="22">
        <v>683129</v>
      </c>
    </row>
    <row r="176" spans="1:13" x14ac:dyDescent="0.2">
      <c r="A176" s="21" t="s">
        <v>675</v>
      </c>
      <c r="B176" s="20" t="s">
        <v>673</v>
      </c>
      <c r="C176" s="46" t="s">
        <v>282</v>
      </c>
      <c r="D176" s="20" t="s">
        <v>310</v>
      </c>
      <c r="E176" s="20" t="s">
        <v>48</v>
      </c>
      <c r="F176" s="47">
        <v>44048</v>
      </c>
      <c r="G176" s="47">
        <v>44048</v>
      </c>
      <c r="H176" s="20" t="s">
        <v>248</v>
      </c>
      <c r="I176" s="41" t="s">
        <v>405</v>
      </c>
      <c r="J176" s="22">
        <v>1454669</v>
      </c>
      <c r="K176" s="22">
        <v>0</v>
      </c>
      <c r="L176" s="22">
        <v>771540</v>
      </c>
      <c r="M176" s="22">
        <v>683129</v>
      </c>
    </row>
    <row r="177" spans="1:13" x14ac:dyDescent="0.2">
      <c r="A177" s="21" t="s">
        <v>676</v>
      </c>
      <c r="B177" s="20" t="s">
        <v>673</v>
      </c>
      <c r="C177" s="46" t="s">
        <v>282</v>
      </c>
      <c r="D177" s="20" t="s">
        <v>310</v>
      </c>
      <c r="E177" s="20" t="s">
        <v>48</v>
      </c>
      <c r="F177" s="47">
        <v>44048</v>
      </c>
      <c r="G177" s="47">
        <v>44048</v>
      </c>
      <c r="H177" s="20" t="s">
        <v>248</v>
      </c>
      <c r="I177" s="41" t="s">
        <v>405</v>
      </c>
      <c r="J177" s="22">
        <v>1454669</v>
      </c>
      <c r="K177" s="22">
        <v>0</v>
      </c>
      <c r="L177" s="22">
        <v>771540</v>
      </c>
      <c r="M177" s="22">
        <v>683129</v>
      </c>
    </row>
    <row r="178" spans="1:13" x14ac:dyDescent="0.2">
      <c r="A178" s="21" t="s">
        <v>677</v>
      </c>
      <c r="B178" s="20" t="s">
        <v>673</v>
      </c>
      <c r="C178" s="46" t="s">
        <v>282</v>
      </c>
      <c r="D178" s="20" t="s">
        <v>310</v>
      </c>
      <c r="E178" s="20" t="s">
        <v>48</v>
      </c>
      <c r="F178" s="47">
        <v>44048</v>
      </c>
      <c r="G178" s="47">
        <v>44048</v>
      </c>
      <c r="H178" s="20" t="s">
        <v>248</v>
      </c>
      <c r="I178" s="41" t="s">
        <v>405</v>
      </c>
      <c r="J178" s="22">
        <v>1454669</v>
      </c>
      <c r="K178" s="22">
        <v>0</v>
      </c>
      <c r="L178" s="22">
        <v>771540</v>
      </c>
      <c r="M178" s="22">
        <v>683129</v>
      </c>
    </row>
    <row r="179" spans="1:13" x14ac:dyDescent="0.2">
      <c r="A179" s="21" t="s">
        <v>678</v>
      </c>
      <c r="B179" s="20" t="s">
        <v>673</v>
      </c>
      <c r="C179" s="46" t="s">
        <v>282</v>
      </c>
      <c r="D179" s="20" t="s">
        <v>310</v>
      </c>
      <c r="E179" s="20" t="s">
        <v>48</v>
      </c>
      <c r="F179" s="47">
        <v>44048</v>
      </c>
      <c r="G179" s="47">
        <v>44048</v>
      </c>
      <c r="H179" s="20" t="s">
        <v>248</v>
      </c>
      <c r="I179" s="41" t="s">
        <v>405</v>
      </c>
      <c r="J179" s="22">
        <v>1454669</v>
      </c>
      <c r="K179" s="22">
        <v>0</v>
      </c>
      <c r="L179" s="22">
        <v>771540</v>
      </c>
      <c r="M179" s="22">
        <v>683129</v>
      </c>
    </row>
    <row r="180" spans="1:13" x14ac:dyDescent="0.2">
      <c r="A180" s="21" t="s">
        <v>679</v>
      </c>
      <c r="B180" s="20" t="s">
        <v>673</v>
      </c>
      <c r="C180" s="46" t="s">
        <v>282</v>
      </c>
      <c r="D180" s="20" t="s">
        <v>310</v>
      </c>
      <c r="E180" s="20" t="s">
        <v>48</v>
      </c>
      <c r="F180" s="47">
        <v>44048</v>
      </c>
      <c r="G180" s="47">
        <v>44048</v>
      </c>
      <c r="H180" s="20" t="s">
        <v>248</v>
      </c>
      <c r="I180" s="41" t="s">
        <v>405</v>
      </c>
      <c r="J180" s="22">
        <v>1454669</v>
      </c>
      <c r="K180" s="22">
        <v>0</v>
      </c>
      <c r="L180" s="22">
        <v>771540</v>
      </c>
      <c r="M180" s="22">
        <v>683129</v>
      </c>
    </row>
    <row r="181" spans="1:13" x14ac:dyDescent="0.2">
      <c r="A181" s="21" t="s">
        <v>680</v>
      </c>
      <c r="B181" s="20" t="s">
        <v>681</v>
      </c>
      <c r="C181" s="46" t="s">
        <v>282</v>
      </c>
      <c r="D181" s="20" t="s">
        <v>310</v>
      </c>
      <c r="E181" s="20" t="s">
        <v>48</v>
      </c>
      <c r="F181" s="47">
        <v>44048</v>
      </c>
      <c r="G181" s="47">
        <v>44048</v>
      </c>
      <c r="H181" s="20" t="s">
        <v>248</v>
      </c>
      <c r="I181" s="41" t="s">
        <v>405</v>
      </c>
      <c r="J181" s="22">
        <v>1454669</v>
      </c>
      <c r="K181" s="22">
        <v>0</v>
      </c>
      <c r="L181" s="22">
        <v>771540</v>
      </c>
      <c r="M181" s="22">
        <v>683129</v>
      </c>
    </row>
    <row r="182" spans="1:13" x14ac:dyDescent="0.2">
      <c r="A182" s="21" t="s">
        <v>682</v>
      </c>
      <c r="B182" s="20" t="s">
        <v>681</v>
      </c>
      <c r="C182" s="46" t="s">
        <v>282</v>
      </c>
      <c r="D182" s="20" t="s">
        <v>310</v>
      </c>
      <c r="E182" s="20" t="s">
        <v>48</v>
      </c>
      <c r="F182" s="47">
        <v>44048</v>
      </c>
      <c r="G182" s="47">
        <v>44048</v>
      </c>
      <c r="H182" s="20" t="s">
        <v>248</v>
      </c>
      <c r="I182" s="41" t="s">
        <v>405</v>
      </c>
      <c r="J182" s="22">
        <v>1454669</v>
      </c>
      <c r="K182" s="22">
        <v>0</v>
      </c>
      <c r="L182" s="22">
        <v>771540</v>
      </c>
      <c r="M182" s="22">
        <v>683129</v>
      </c>
    </row>
    <row r="183" spans="1:13" x14ac:dyDescent="0.2">
      <c r="A183" s="21" t="s">
        <v>683</v>
      </c>
      <c r="B183" s="20" t="s">
        <v>684</v>
      </c>
      <c r="C183" s="46" t="s">
        <v>282</v>
      </c>
      <c r="D183" s="20" t="s">
        <v>310</v>
      </c>
      <c r="E183" s="20" t="s">
        <v>48</v>
      </c>
      <c r="F183" s="47">
        <v>44048</v>
      </c>
      <c r="G183" s="47">
        <v>44048</v>
      </c>
      <c r="H183" s="20" t="s">
        <v>248</v>
      </c>
      <c r="I183" s="41" t="s">
        <v>405</v>
      </c>
      <c r="J183" s="22">
        <v>1460578</v>
      </c>
      <c r="K183" s="22">
        <v>0</v>
      </c>
      <c r="L183" s="22">
        <v>774743</v>
      </c>
      <c r="M183" s="22">
        <v>685835</v>
      </c>
    </row>
    <row r="184" spans="1:13" x14ac:dyDescent="0.2">
      <c r="A184" s="21" t="s">
        <v>685</v>
      </c>
      <c r="B184" s="20" t="s">
        <v>686</v>
      </c>
      <c r="C184" s="46" t="s">
        <v>282</v>
      </c>
      <c r="D184" s="20" t="s">
        <v>310</v>
      </c>
      <c r="E184" s="20" t="s">
        <v>48</v>
      </c>
      <c r="F184" s="47">
        <v>44048</v>
      </c>
      <c r="G184" s="47">
        <v>44048</v>
      </c>
      <c r="H184" s="20" t="s">
        <v>248</v>
      </c>
      <c r="I184" s="41" t="s">
        <v>405</v>
      </c>
      <c r="J184" s="22">
        <v>1767147</v>
      </c>
      <c r="K184" s="22">
        <v>0</v>
      </c>
      <c r="L184" s="22">
        <v>940812</v>
      </c>
      <c r="M184" s="22">
        <v>826335</v>
      </c>
    </row>
    <row r="185" spans="1:13" x14ac:dyDescent="0.2">
      <c r="A185" s="21" t="s">
        <v>687</v>
      </c>
      <c r="B185" s="20" t="s">
        <v>688</v>
      </c>
      <c r="C185" s="46" t="s">
        <v>282</v>
      </c>
      <c r="D185" s="20" t="s">
        <v>310</v>
      </c>
      <c r="E185" s="20" t="s">
        <v>48</v>
      </c>
      <c r="F185" s="47">
        <v>44048</v>
      </c>
      <c r="G185" s="47">
        <v>44048</v>
      </c>
      <c r="H185" s="20" t="s">
        <v>248</v>
      </c>
      <c r="I185" s="41" t="s">
        <v>405</v>
      </c>
      <c r="J185" s="22">
        <v>2244361</v>
      </c>
      <c r="K185" s="22">
        <v>0</v>
      </c>
      <c r="L185" s="22">
        <v>1199288</v>
      </c>
      <c r="M185" s="22">
        <v>1045073</v>
      </c>
    </row>
    <row r="186" spans="1:13" x14ac:dyDescent="0.2">
      <c r="A186" s="21" t="s">
        <v>689</v>
      </c>
      <c r="B186" s="20" t="s">
        <v>690</v>
      </c>
      <c r="C186" s="46" t="s">
        <v>282</v>
      </c>
      <c r="D186" s="20" t="s">
        <v>310</v>
      </c>
      <c r="E186" s="20" t="s">
        <v>48</v>
      </c>
      <c r="F186" s="47">
        <v>44048</v>
      </c>
      <c r="G186" s="47">
        <v>44048</v>
      </c>
      <c r="H186" s="20" t="s">
        <v>248</v>
      </c>
      <c r="I186" s="41" t="s">
        <v>405</v>
      </c>
      <c r="J186" s="22">
        <v>1553288</v>
      </c>
      <c r="K186" s="22">
        <v>0</v>
      </c>
      <c r="L186" s="22">
        <v>824971</v>
      </c>
      <c r="M186" s="22">
        <v>728317</v>
      </c>
    </row>
    <row r="187" spans="1:13" x14ac:dyDescent="0.2">
      <c r="A187" s="21" t="s">
        <v>691</v>
      </c>
      <c r="B187" s="20" t="s">
        <v>692</v>
      </c>
      <c r="C187" s="46" t="s">
        <v>282</v>
      </c>
      <c r="D187" s="20" t="s">
        <v>310</v>
      </c>
      <c r="E187" s="20" t="s">
        <v>48</v>
      </c>
      <c r="F187" s="47">
        <v>44048</v>
      </c>
      <c r="G187" s="47">
        <v>44048</v>
      </c>
      <c r="H187" s="20" t="s">
        <v>248</v>
      </c>
      <c r="I187" s="41" t="s">
        <v>405</v>
      </c>
      <c r="J187" s="22">
        <v>1869829</v>
      </c>
      <c r="K187" s="22">
        <v>0</v>
      </c>
      <c r="L187" s="22">
        <v>996424</v>
      </c>
      <c r="M187" s="22">
        <v>873405</v>
      </c>
    </row>
    <row r="188" spans="1:13" x14ac:dyDescent="0.2">
      <c r="A188" s="21" t="s">
        <v>693</v>
      </c>
      <c r="B188" s="20" t="s">
        <v>692</v>
      </c>
      <c r="C188" s="46" t="s">
        <v>282</v>
      </c>
      <c r="D188" s="20" t="s">
        <v>310</v>
      </c>
      <c r="E188" s="20" t="s">
        <v>48</v>
      </c>
      <c r="F188" s="47">
        <v>44048</v>
      </c>
      <c r="G188" s="47">
        <v>44048</v>
      </c>
      <c r="H188" s="20" t="s">
        <v>248</v>
      </c>
      <c r="I188" s="41" t="s">
        <v>405</v>
      </c>
      <c r="J188" s="22">
        <v>1869829</v>
      </c>
      <c r="K188" s="22">
        <v>0</v>
      </c>
      <c r="L188" s="22">
        <v>996424</v>
      </c>
      <c r="M188" s="22">
        <v>873405</v>
      </c>
    </row>
    <row r="189" spans="1:13" x14ac:dyDescent="0.2">
      <c r="A189" s="21" t="s">
        <v>694</v>
      </c>
      <c r="B189" s="20" t="s">
        <v>692</v>
      </c>
      <c r="C189" s="46" t="s">
        <v>282</v>
      </c>
      <c r="D189" s="20" t="s">
        <v>310</v>
      </c>
      <c r="E189" s="20" t="s">
        <v>48</v>
      </c>
      <c r="F189" s="47">
        <v>44048</v>
      </c>
      <c r="G189" s="47">
        <v>44048</v>
      </c>
      <c r="H189" s="20" t="s">
        <v>248</v>
      </c>
      <c r="I189" s="41" t="s">
        <v>405</v>
      </c>
      <c r="J189" s="22">
        <v>1869829</v>
      </c>
      <c r="K189" s="22">
        <v>0</v>
      </c>
      <c r="L189" s="22">
        <v>996424</v>
      </c>
      <c r="M189" s="22">
        <v>873405</v>
      </c>
    </row>
    <row r="190" spans="1:13" x14ac:dyDescent="0.2">
      <c r="A190" s="21" t="s">
        <v>695</v>
      </c>
      <c r="B190" s="20" t="s">
        <v>692</v>
      </c>
      <c r="C190" s="46" t="s">
        <v>282</v>
      </c>
      <c r="D190" s="20" t="s">
        <v>310</v>
      </c>
      <c r="E190" s="20" t="s">
        <v>48</v>
      </c>
      <c r="F190" s="47">
        <v>44048</v>
      </c>
      <c r="G190" s="47">
        <v>44048</v>
      </c>
      <c r="H190" s="20" t="s">
        <v>248</v>
      </c>
      <c r="I190" s="41" t="s">
        <v>405</v>
      </c>
      <c r="J190" s="22">
        <v>1869829</v>
      </c>
      <c r="K190" s="22">
        <v>0</v>
      </c>
      <c r="L190" s="22">
        <v>996424</v>
      </c>
      <c r="M190" s="22">
        <v>873405</v>
      </c>
    </row>
    <row r="191" spans="1:13" x14ac:dyDescent="0.2">
      <c r="A191" s="21" t="s">
        <v>696</v>
      </c>
      <c r="B191" s="20" t="s">
        <v>692</v>
      </c>
      <c r="C191" s="46" t="s">
        <v>282</v>
      </c>
      <c r="D191" s="20" t="s">
        <v>310</v>
      </c>
      <c r="E191" s="20" t="s">
        <v>48</v>
      </c>
      <c r="F191" s="47">
        <v>44048</v>
      </c>
      <c r="G191" s="47">
        <v>44048</v>
      </c>
      <c r="H191" s="20" t="s">
        <v>248</v>
      </c>
      <c r="I191" s="41" t="s">
        <v>405</v>
      </c>
      <c r="J191" s="22">
        <v>1869829</v>
      </c>
      <c r="K191" s="22">
        <v>0</v>
      </c>
      <c r="L191" s="22">
        <v>996424</v>
      </c>
      <c r="M191" s="22">
        <v>873405</v>
      </c>
    </row>
    <row r="192" spans="1:13" x14ac:dyDescent="0.2">
      <c r="A192" s="21" t="s">
        <v>697</v>
      </c>
      <c r="B192" s="20" t="s">
        <v>698</v>
      </c>
      <c r="C192" s="46" t="s">
        <v>282</v>
      </c>
      <c r="D192" s="20" t="s">
        <v>310</v>
      </c>
      <c r="E192" s="20" t="s">
        <v>48</v>
      </c>
      <c r="F192" s="47">
        <v>44048</v>
      </c>
      <c r="G192" s="47">
        <v>44048</v>
      </c>
      <c r="H192" s="20" t="s">
        <v>248</v>
      </c>
      <c r="I192" s="41" t="s">
        <v>405</v>
      </c>
      <c r="J192" s="22">
        <v>2347175</v>
      </c>
      <c r="K192" s="22">
        <v>0</v>
      </c>
      <c r="L192" s="22">
        <v>1254953</v>
      </c>
      <c r="M192" s="22">
        <v>1092222</v>
      </c>
    </row>
    <row r="193" spans="1:13" x14ac:dyDescent="0.2">
      <c r="A193" s="21" t="s">
        <v>699</v>
      </c>
      <c r="B193" s="20" t="s">
        <v>698</v>
      </c>
      <c r="C193" s="46" t="s">
        <v>282</v>
      </c>
      <c r="D193" s="20" t="s">
        <v>310</v>
      </c>
      <c r="E193" s="20" t="s">
        <v>48</v>
      </c>
      <c r="F193" s="47">
        <v>44048</v>
      </c>
      <c r="G193" s="47">
        <v>44048</v>
      </c>
      <c r="H193" s="20" t="s">
        <v>248</v>
      </c>
      <c r="I193" s="41" t="s">
        <v>405</v>
      </c>
      <c r="J193" s="22">
        <v>2347175</v>
      </c>
      <c r="K193" s="22">
        <v>0</v>
      </c>
      <c r="L193" s="22">
        <v>1254953</v>
      </c>
      <c r="M193" s="22">
        <v>1092222</v>
      </c>
    </row>
    <row r="194" spans="1:13" x14ac:dyDescent="0.2">
      <c r="A194" s="21" t="s">
        <v>700</v>
      </c>
      <c r="B194" s="20" t="s">
        <v>698</v>
      </c>
      <c r="C194" s="46" t="s">
        <v>282</v>
      </c>
      <c r="D194" s="20" t="s">
        <v>310</v>
      </c>
      <c r="E194" s="20" t="s">
        <v>48</v>
      </c>
      <c r="F194" s="47">
        <v>44048</v>
      </c>
      <c r="G194" s="47">
        <v>44048</v>
      </c>
      <c r="H194" s="20" t="s">
        <v>248</v>
      </c>
      <c r="I194" s="41" t="s">
        <v>405</v>
      </c>
      <c r="J194" s="22">
        <v>2347175</v>
      </c>
      <c r="K194" s="22">
        <v>0</v>
      </c>
      <c r="L194" s="22">
        <v>1254953</v>
      </c>
      <c r="M194" s="22">
        <v>1092222</v>
      </c>
    </row>
    <row r="195" spans="1:13" x14ac:dyDescent="0.2">
      <c r="A195" s="21" t="s">
        <v>701</v>
      </c>
      <c r="B195" s="20" t="s">
        <v>702</v>
      </c>
      <c r="C195" s="46" t="s">
        <v>282</v>
      </c>
      <c r="D195" s="20" t="s">
        <v>310</v>
      </c>
      <c r="E195" s="20" t="s">
        <v>48</v>
      </c>
      <c r="F195" s="47">
        <v>44048</v>
      </c>
      <c r="G195" s="47">
        <v>44048</v>
      </c>
      <c r="H195" s="20" t="s">
        <v>248</v>
      </c>
      <c r="I195" s="41" t="s">
        <v>405</v>
      </c>
      <c r="J195" s="22">
        <v>2347175</v>
      </c>
      <c r="K195" s="22">
        <v>0</v>
      </c>
      <c r="L195" s="22">
        <v>1254953</v>
      </c>
      <c r="M195" s="22">
        <v>1092222</v>
      </c>
    </row>
    <row r="196" spans="1:13" x14ac:dyDescent="0.2">
      <c r="A196" s="21" t="s">
        <v>703</v>
      </c>
      <c r="B196" s="20" t="s">
        <v>702</v>
      </c>
      <c r="C196" s="46" t="s">
        <v>282</v>
      </c>
      <c r="D196" s="20" t="s">
        <v>310</v>
      </c>
      <c r="E196" s="20" t="s">
        <v>48</v>
      </c>
      <c r="F196" s="47">
        <v>44048</v>
      </c>
      <c r="G196" s="47">
        <v>44048</v>
      </c>
      <c r="H196" s="20" t="s">
        <v>248</v>
      </c>
      <c r="I196" s="41" t="s">
        <v>405</v>
      </c>
      <c r="J196" s="22">
        <v>2347175</v>
      </c>
      <c r="K196" s="22">
        <v>0</v>
      </c>
      <c r="L196" s="22">
        <v>1254953</v>
      </c>
      <c r="M196" s="22">
        <v>1092222</v>
      </c>
    </row>
    <row r="197" spans="1:13" x14ac:dyDescent="0.2">
      <c r="A197" s="21" t="s">
        <v>704</v>
      </c>
      <c r="B197" s="20" t="s">
        <v>705</v>
      </c>
      <c r="C197" s="46" t="s">
        <v>282</v>
      </c>
      <c r="D197" s="20" t="s">
        <v>310</v>
      </c>
      <c r="E197" s="20" t="s">
        <v>48</v>
      </c>
      <c r="F197" s="47">
        <v>44048</v>
      </c>
      <c r="G197" s="47">
        <v>44048</v>
      </c>
      <c r="H197" s="20" t="s">
        <v>248</v>
      </c>
      <c r="I197" s="41" t="s">
        <v>405</v>
      </c>
      <c r="J197" s="22">
        <v>2962767</v>
      </c>
      <c r="K197" s="22">
        <v>0</v>
      </c>
      <c r="L197" s="22">
        <v>1588397</v>
      </c>
      <c r="M197" s="22">
        <v>1374370</v>
      </c>
    </row>
    <row r="198" spans="1:13" x14ac:dyDescent="0.2">
      <c r="A198" s="21" t="s">
        <v>706</v>
      </c>
      <c r="B198" s="20" t="s">
        <v>707</v>
      </c>
      <c r="C198" s="46" t="s">
        <v>282</v>
      </c>
      <c r="D198" s="20" t="s">
        <v>310</v>
      </c>
      <c r="E198" s="20" t="s">
        <v>48</v>
      </c>
      <c r="F198" s="47">
        <v>44048</v>
      </c>
      <c r="G198" s="47">
        <v>44048</v>
      </c>
      <c r="H198" s="20" t="s">
        <v>248</v>
      </c>
      <c r="I198" s="41" t="s">
        <v>405</v>
      </c>
      <c r="J198" s="22">
        <v>2762943</v>
      </c>
      <c r="K198" s="22">
        <v>0</v>
      </c>
      <c r="L198" s="22">
        <v>1480168</v>
      </c>
      <c r="M198" s="22">
        <v>1282775</v>
      </c>
    </row>
    <row r="199" spans="1:13" x14ac:dyDescent="0.2">
      <c r="A199" s="21" t="s">
        <v>708</v>
      </c>
      <c r="B199" s="20" t="s">
        <v>709</v>
      </c>
      <c r="C199" s="46" t="s">
        <v>282</v>
      </c>
      <c r="D199" s="20" t="s">
        <v>310</v>
      </c>
      <c r="E199" s="20" t="s">
        <v>48</v>
      </c>
      <c r="F199" s="47">
        <v>44048</v>
      </c>
      <c r="G199" s="47">
        <v>44048</v>
      </c>
      <c r="H199" s="20" t="s">
        <v>248</v>
      </c>
      <c r="I199" s="41" t="s">
        <v>405</v>
      </c>
      <c r="J199" s="22">
        <v>2762943</v>
      </c>
      <c r="K199" s="22">
        <v>0</v>
      </c>
      <c r="L199" s="22">
        <v>1480168</v>
      </c>
      <c r="M199" s="22">
        <v>1282775</v>
      </c>
    </row>
    <row r="200" spans="1:13" x14ac:dyDescent="0.2">
      <c r="A200" s="21" t="s">
        <v>710</v>
      </c>
      <c r="B200" s="20" t="s">
        <v>709</v>
      </c>
      <c r="C200" s="46" t="s">
        <v>282</v>
      </c>
      <c r="D200" s="20" t="s">
        <v>310</v>
      </c>
      <c r="E200" s="20" t="s">
        <v>48</v>
      </c>
      <c r="F200" s="47">
        <v>44048</v>
      </c>
      <c r="G200" s="47">
        <v>44048</v>
      </c>
      <c r="H200" s="20" t="s">
        <v>248</v>
      </c>
      <c r="I200" s="41" t="s">
        <v>405</v>
      </c>
      <c r="J200" s="22">
        <v>2762943</v>
      </c>
      <c r="K200" s="22">
        <v>0</v>
      </c>
      <c r="L200" s="22">
        <v>1480168</v>
      </c>
      <c r="M200" s="22">
        <v>1282775</v>
      </c>
    </row>
    <row r="201" spans="1:13" x14ac:dyDescent="0.2">
      <c r="A201" s="21" t="s">
        <v>711</v>
      </c>
      <c r="B201" s="20" t="s">
        <v>712</v>
      </c>
      <c r="C201" s="46" t="s">
        <v>282</v>
      </c>
      <c r="D201" s="20" t="s">
        <v>310</v>
      </c>
      <c r="E201" s="20" t="s">
        <v>48</v>
      </c>
      <c r="F201" s="47">
        <v>44048</v>
      </c>
      <c r="G201" s="47">
        <v>44048</v>
      </c>
      <c r="H201" s="20" t="s">
        <v>248</v>
      </c>
      <c r="I201" s="41" t="s">
        <v>405</v>
      </c>
      <c r="J201" s="22">
        <v>3168501</v>
      </c>
      <c r="K201" s="22">
        <v>0</v>
      </c>
      <c r="L201" s="22">
        <v>1699835</v>
      </c>
      <c r="M201" s="22">
        <v>1468666</v>
      </c>
    </row>
    <row r="202" spans="1:13" x14ac:dyDescent="0.2">
      <c r="A202" s="21" t="s">
        <v>713</v>
      </c>
      <c r="B202" s="20" t="s">
        <v>712</v>
      </c>
      <c r="C202" s="46" t="s">
        <v>282</v>
      </c>
      <c r="D202" s="20" t="s">
        <v>310</v>
      </c>
      <c r="E202" s="20" t="s">
        <v>48</v>
      </c>
      <c r="F202" s="47">
        <v>44048</v>
      </c>
      <c r="G202" s="47">
        <v>44048</v>
      </c>
      <c r="H202" s="20" t="s">
        <v>248</v>
      </c>
      <c r="I202" s="41" t="s">
        <v>405</v>
      </c>
      <c r="J202" s="22">
        <v>3168501</v>
      </c>
      <c r="K202" s="22">
        <v>0</v>
      </c>
      <c r="L202" s="22">
        <v>1699835</v>
      </c>
      <c r="M202" s="22">
        <v>1468666</v>
      </c>
    </row>
    <row r="203" spans="1:13" x14ac:dyDescent="0.2">
      <c r="A203" s="21" t="s">
        <v>714</v>
      </c>
      <c r="B203" s="20" t="s">
        <v>712</v>
      </c>
      <c r="C203" s="46" t="s">
        <v>282</v>
      </c>
      <c r="D203" s="20" t="s">
        <v>310</v>
      </c>
      <c r="E203" s="20" t="s">
        <v>48</v>
      </c>
      <c r="F203" s="47">
        <v>44048</v>
      </c>
      <c r="G203" s="47">
        <v>44048</v>
      </c>
      <c r="H203" s="20" t="s">
        <v>248</v>
      </c>
      <c r="I203" s="41" t="s">
        <v>405</v>
      </c>
      <c r="J203" s="22">
        <v>3168501</v>
      </c>
      <c r="K203" s="22">
        <v>0</v>
      </c>
      <c r="L203" s="22">
        <v>1699835</v>
      </c>
      <c r="M203" s="22">
        <v>1468666</v>
      </c>
    </row>
    <row r="204" spans="1:13" x14ac:dyDescent="0.2">
      <c r="A204" s="21" t="s">
        <v>715</v>
      </c>
      <c r="B204" s="20" t="s">
        <v>716</v>
      </c>
      <c r="C204" s="46" t="s">
        <v>282</v>
      </c>
      <c r="D204" s="20" t="s">
        <v>310</v>
      </c>
      <c r="E204" s="20" t="s">
        <v>48</v>
      </c>
      <c r="F204" s="47">
        <v>44048</v>
      </c>
      <c r="G204" s="47">
        <v>44048</v>
      </c>
      <c r="H204" s="20" t="s">
        <v>248</v>
      </c>
      <c r="I204" s="41" t="s">
        <v>405</v>
      </c>
      <c r="J204" s="22">
        <v>4134749</v>
      </c>
      <c r="K204" s="22">
        <v>0</v>
      </c>
      <c r="L204" s="22">
        <v>2223178</v>
      </c>
      <c r="M204" s="22">
        <v>1911571</v>
      </c>
    </row>
    <row r="205" spans="1:13" x14ac:dyDescent="0.2">
      <c r="A205" s="21" t="s">
        <v>717</v>
      </c>
      <c r="B205" s="20" t="s">
        <v>716</v>
      </c>
      <c r="C205" s="46" t="s">
        <v>282</v>
      </c>
      <c r="D205" s="20" t="s">
        <v>310</v>
      </c>
      <c r="E205" s="20" t="s">
        <v>48</v>
      </c>
      <c r="F205" s="47">
        <v>44048</v>
      </c>
      <c r="G205" s="47">
        <v>44048</v>
      </c>
      <c r="H205" s="20" t="s">
        <v>248</v>
      </c>
      <c r="I205" s="41" t="s">
        <v>405</v>
      </c>
      <c r="J205" s="22">
        <v>4134749</v>
      </c>
      <c r="K205" s="22">
        <v>0</v>
      </c>
      <c r="L205" s="22">
        <v>2223178</v>
      </c>
      <c r="M205" s="22">
        <v>1911571</v>
      </c>
    </row>
    <row r="206" spans="1:13" x14ac:dyDescent="0.2">
      <c r="A206" s="21" t="s">
        <v>718</v>
      </c>
      <c r="B206" s="20" t="s">
        <v>719</v>
      </c>
      <c r="C206" s="46" t="s">
        <v>720</v>
      </c>
      <c r="D206" s="20" t="s">
        <v>310</v>
      </c>
      <c r="E206" s="20" t="s">
        <v>48</v>
      </c>
      <c r="F206" s="47">
        <v>44048</v>
      </c>
      <c r="G206" s="47">
        <v>44048</v>
      </c>
      <c r="H206" s="20" t="s">
        <v>248</v>
      </c>
      <c r="I206" s="41" t="s">
        <v>405</v>
      </c>
      <c r="J206" s="22">
        <v>5027048</v>
      </c>
      <c r="K206" s="22">
        <v>0</v>
      </c>
      <c r="L206" s="22">
        <v>2706486</v>
      </c>
      <c r="M206" s="22">
        <v>2320562</v>
      </c>
    </row>
    <row r="207" spans="1:13" x14ac:dyDescent="0.2">
      <c r="A207" s="21" t="s">
        <v>721</v>
      </c>
      <c r="B207" s="20" t="s">
        <v>722</v>
      </c>
      <c r="C207" s="46" t="s">
        <v>723</v>
      </c>
      <c r="D207" s="20" t="s">
        <v>310</v>
      </c>
      <c r="E207" s="20" t="s">
        <v>48</v>
      </c>
      <c r="F207" s="47">
        <v>44048</v>
      </c>
      <c r="G207" s="47">
        <v>44048</v>
      </c>
      <c r="H207" s="20" t="s">
        <v>248</v>
      </c>
      <c r="I207" s="41" t="s">
        <v>405</v>
      </c>
      <c r="J207" s="22">
        <v>522278</v>
      </c>
      <c r="K207" s="22">
        <v>0</v>
      </c>
      <c r="L207" s="22">
        <v>266519</v>
      </c>
      <c r="M207" s="22">
        <v>255759</v>
      </c>
    </row>
    <row r="208" spans="1:13" x14ac:dyDescent="0.2">
      <c r="A208" s="21" t="s">
        <v>724</v>
      </c>
      <c r="B208" s="20" t="s">
        <v>725</v>
      </c>
      <c r="C208" s="46" t="s">
        <v>726</v>
      </c>
      <c r="D208" s="20" t="s">
        <v>310</v>
      </c>
      <c r="E208" s="20" t="s">
        <v>48</v>
      </c>
      <c r="F208" s="47">
        <v>44048</v>
      </c>
      <c r="G208" s="47">
        <v>44048</v>
      </c>
      <c r="H208" s="20" t="s">
        <v>248</v>
      </c>
      <c r="I208" s="41" t="s">
        <v>405</v>
      </c>
      <c r="J208" s="22">
        <v>2747720</v>
      </c>
      <c r="K208" s="22">
        <v>0</v>
      </c>
      <c r="L208" s="22">
        <v>1471912</v>
      </c>
      <c r="M208" s="22">
        <v>1275808</v>
      </c>
    </row>
    <row r="209" spans="1:13" x14ac:dyDescent="0.2">
      <c r="A209" s="21" t="s">
        <v>727</v>
      </c>
      <c r="B209" s="20" t="s">
        <v>728</v>
      </c>
      <c r="C209" s="46" t="s">
        <v>729</v>
      </c>
      <c r="D209" s="20" t="s">
        <v>310</v>
      </c>
      <c r="E209" s="20" t="s">
        <v>48</v>
      </c>
      <c r="F209" s="47">
        <v>44048</v>
      </c>
      <c r="G209" s="47">
        <v>44048</v>
      </c>
      <c r="H209" s="20" t="s">
        <v>248</v>
      </c>
      <c r="I209" s="41" t="s">
        <v>405</v>
      </c>
      <c r="J209" s="22">
        <v>1334514</v>
      </c>
      <c r="K209" s="22">
        <v>0</v>
      </c>
      <c r="L209" s="22">
        <v>706475</v>
      </c>
      <c r="M209" s="22">
        <v>628039</v>
      </c>
    </row>
    <row r="210" spans="1:13" x14ac:dyDescent="0.2">
      <c r="A210" s="21" t="s">
        <v>730</v>
      </c>
      <c r="B210" s="20" t="s">
        <v>731</v>
      </c>
      <c r="C210" s="46" t="s">
        <v>732</v>
      </c>
      <c r="D210" s="20" t="s">
        <v>310</v>
      </c>
      <c r="E210" s="20" t="s">
        <v>48</v>
      </c>
      <c r="F210" s="47">
        <v>44048</v>
      </c>
      <c r="G210" s="47">
        <v>44048</v>
      </c>
      <c r="H210" s="20" t="s">
        <v>248</v>
      </c>
      <c r="I210" s="41" t="s">
        <v>405</v>
      </c>
      <c r="J210" s="22">
        <v>869513</v>
      </c>
      <c r="K210" s="22">
        <v>0</v>
      </c>
      <c r="L210" s="22">
        <v>454598</v>
      </c>
      <c r="M210" s="22">
        <v>414915</v>
      </c>
    </row>
    <row r="211" spans="1:13" x14ac:dyDescent="0.2">
      <c r="A211" s="21" t="s">
        <v>735</v>
      </c>
      <c r="B211" s="20" t="s">
        <v>645</v>
      </c>
      <c r="C211" s="46" t="s">
        <v>282</v>
      </c>
      <c r="D211" s="20" t="s">
        <v>310</v>
      </c>
      <c r="E211" s="20" t="s">
        <v>48</v>
      </c>
      <c r="F211" s="47">
        <v>44089</v>
      </c>
      <c r="G211" s="47">
        <v>44089</v>
      </c>
      <c r="H211" s="20" t="s">
        <v>248</v>
      </c>
      <c r="I211" s="41" t="s">
        <v>405</v>
      </c>
      <c r="J211" s="22">
        <v>962311</v>
      </c>
      <c r="K211" s="22">
        <v>0</v>
      </c>
      <c r="L211" s="22">
        <v>495933</v>
      </c>
      <c r="M211" s="22">
        <v>466378</v>
      </c>
    </row>
    <row r="212" spans="1:13" x14ac:dyDescent="0.2">
      <c r="A212" s="21" t="s">
        <v>736</v>
      </c>
      <c r="B212" s="20" t="s">
        <v>645</v>
      </c>
      <c r="C212" s="46" t="s">
        <v>282</v>
      </c>
      <c r="D212" s="20" t="s">
        <v>310</v>
      </c>
      <c r="E212" s="20" t="s">
        <v>48</v>
      </c>
      <c r="F212" s="47">
        <v>44089</v>
      </c>
      <c r="G212" s="47">
        <v>44089</v>
      </c>
      <c r="H212" s="20" t="s">
        <v>248</v>
      </c>
      <c r="I212" s="41" t="s">
        <v>405</v>
      </c>
      <c r="J212" s="22">
        <v>962311</v>
      </c>
      <c r="K212" s="22">
        <v>0</v>
      </c>
      <c r="L212" s="22">
        <v>495933</v>
      </c>
      <c r="M212" s="22">
        <v>466378</v>
      </c>
    </row>
    <row r="213" spans="1:13" x14ac:dyDescent="0.2">
      <c r="A213" s="21" t="s">
        <v>737</v>
      </c>
      <c r="B213" s="20" t="s">
        <v>645</v>
      </c>
      <c r="C213" s="46" t="s">
        <v>282</v>
      </c>
      <c r="D213" s="20" t="s">
        <v>310</v>
      </c>
      <c r="E213" s="20" t="s">
        <v>48</v>
      </c>
      <c r="F213" s="47">
        <v>44089</v>
      </c>
      <c r="G213" s="47">
        <v>44089</v>
      </c>
      <c r="H213" s="20" t="s">
        <v>248</v>
      </c>
      <c r="I213" s="41" t="s">
        <v>405</v>
      </c>
      <c r="J213" s="22">
        <v>962311</v>
      </c>
      <c r="K213" s="22">
        <v>0</v>
      </c>
      <c r="L213" s="22">
        <v>495933</v>
      </c>
      <c r="M213" s="22">
        <v>466378</v>
      </c>
    </row>
    <row r="214" spans="1:13" x14ac:dyDescent="0.2">
      <c r="A214" s="21" t="s">
        <v>738</v>
      </c>
      <c r="B214" s="20" t="s">
        <v>739</v>
      </c>
      <c r="C214" s="46" t="s">
        <v>282</v>
      </c>
      <c r="D214" s="20" t="s">
        <v>310</v>
      </c>
      <c r="E214" s="20" t="s">
        <v>48</v>
      </c>
      <c r="F214" s="47">
        <v>44089</v>
      </c>
      <c r="G214" s="47">
        <v>44089</v>
      </c>
      <c r="H214" s="20" t="s">
        <v>248</v>
      </c>
      <c r="I214" s="41" t="s">
        <v>405</v>
      </c>
      <c r="J214" s="22">
        <v>941258</v>
      </c>
      <c r="K214" s="22">
        <v>0</v>
      </c>
      <c r="L214" s="22">
        <v>484742</v>
      </c>
      <c r="M214" s="22">
        <v>456516</v>
      </c>
    </row>
    <row r="215" spans="1:13" x14ac:dyDescent="0.2">
      <c r="A215" s="21" t="s">
        <v>740</v>
      </c>
      <c r="B215" s="20" t="s">
        <v>741</v>
      </c>
      <c r="C215" s="46" t="s">
        <v>282</v>
      </c>
      <c r="D215" s="20" t="s">
        <v>310</v>
      </c>
      <c r="E215" s="20" t="s">
        <v>48</v>
      </c>
      <c r="F215" s="47">
        <v>44089</v>
      </c>
      <c r="G215" s="47">
        <v>44089</v>
      </c>
      <c r="H215" s="20" t="s">
        <v>248</v>
      </c>
      <c r="I215" s="41" t="s">
        <v>405</v>
      </c>
      <c r="J215" s="22">
        <v>941258</v>
      </c>
      <c r="K215" s="22">
        <v>0</v>
      </c>
      <c r="L215" s="22">
        <v>484742</v>
      </c>
      <c r="M215" s="22">
        <v>456516</v>
      </c>
    </row>
    <row r="216" spans="1:13" x14ac:dyDescent="0.2">
      <c r="A216" s="21" t="s">
        <v>742</v>
      </c>
      <c r="B216" s="20" t="s">
        <v>743</v>
      </c>
      <c r="C216" s="46" t="s">
        <v>282</v>
      </c>
      <c r="D216" s="20" t="s">
        <v>310</v>
      </c>
      <c r="E216" s="20" t="s">
        <v>48</v>
      </c>
      <c r="F216" s="47">
        <v>44089</v>
      </c>
      <c r="G216" s="47">
        <v>44089</v>
      </c>
      <c r="H216" s="20" t="s">
        <v>248</v>
      </c>
      <c r="I216" s="41" t="s">
        <v>405</v>
      </c>
      <c r="J216" s="22">
        <v>941258</v>
      </c>
      <c r="K216" s="22">
        <v>0</v>
      </c>
      <c r="L216" s="22">
        <v>484742</v>
      </c>
      <c r="M216" s="22">
        <v>456516</v>
      </c>
    </row>
    <row r="217" spans="1:13" x14ac:dyDescent="0.2">
      <c r="A217" s="21" t="s">
        <v>744</v>
      </c>
      <c r="B217" s="20" t="s">
        <v>745</v>
      </c>
      <c r="C217" s="46" t="s">
        <v>282</v>
      </c>
      <c r="D217" s="20" t="s">
        <v>310</v>
      </c>
      <c r="E217" s="20" t="s">
        <v>48</v>
      </c>
      <c r="F217" s="47">
        <v>44089</v>
      </c>
      <c r="G217" s="47">
        <v>44089</v>
      </c>
      <c r="H217" s="20" t="s">
        <v>248</v>
      </c>
      <c r="I217" s="41" t="s">
        <v>405</v>
      </c>
      <c r="J217" s="22">
        <v>1118181</v>
      </c>
      <c r="K217" s="22">
        <v>0</v>
      </c>
      <c r="L217" s="22">
        <v>578770</v>
      </c>
      <c r="M217" s="22">
        <v>539411</v>
      </c>
    </row>
    <row r="218" spans="1:13" x14ac:dyDescent="0.2">
      <c r="A218" s="21" t="s">
        <v>746</v>
      </c>
      <c r="B218" s="20" t="s">
        <v>745</v>
      </c>
      <c r="C218" s="46" t="s">
        <v>282</v>
      </c>
      <c r="D218" s="20" t="s">
        <v>310</v>
      </c>
      <c r="E218" s="20" t="s">
        <v>48</v>
      </c>
      <c r="F218" s="47">
        <v>44089</v>
      </c>
      <c r="G218" s="47">
        <v>44089</v>
      </c>
      <c r="H218" s="20" t="s">
        <v>248</v>
      </c>
      <c r="I218" s="41" t="s">
        <v>405</v>
      </c>
      <c r="J218" s="22">
        <v>1118181</v>
      </c>
      <c r="K218" s="22">
        <v>0</v>
      </c>
      <c r="L218" s="22">
        <v>578770</v>
      </c>
      <c r="M218" s="22">
        <v>539411</v>
      </c>
    </row>
    <row r="219" spans="1:13" x14ac:dyDescent="0.2">
      <c r="A219" s="21" t="s">
        <v>747</v>
      </c>
      <c r="B219" s="20" t="s">
        <v>745</v>
      </c>
      <c r="C219" s="46" t="s">
        <v>282</v>
      </c>
      <c r="D219" s="20" t="s">
        <v>310</v>
      </c>
      <c r="E219" s="20" t="s">
        <v>48</v>
      </c>
      <c r="F219" s="47">
        <v>44089</v>
      </c>
      <c r="G219" s="47">
        <v>44089</v>
      </c>
      <c r="H219" s="20" t="s">
        <v>248</v>
      </c>
      <c r="I219" s="41" t="s">
        <v>405</v>
      </c>
      <c r="J219" s="22">
        <v>1118181</v>
      </c>
      <c r="K219" s="22">
        <v>0</v>
      </c>
      <c r="L219" s="22">
        <v>578770</v>
      </c>
      <c r="M219" s="22">
        <v>539411</v>
      </c>
    </row>
    <row r="220" spans="1:13" x14ac:dyDescent="0.2">
      <c r="A220" s="21" t="s">
        <v>748</v>
      </c>
      <c r="B220" s="20" t="s">
        <v>749</v>
      </c>
      <c r="C220" s="46" t="s">
        <v>282</v>
      </c>
      <c r="D220" s="20" t="s">
        <v>310</v>
      </c>
      <c r="E220" s="20" t="s">
        <v>48</v>
      </c>
      <c r="F220" s="47">
        <v>44089</v>
      </c>
      <c r="G220" s="47">
        <v>44089</v>
      </c>
      <c r="H220" s="20" t="s">
        <v>248</v>
      </c>
      <c r="I220" s="41" t="s">
        <v>405</v>
      </c>
      <c r="J220" s="22">
        <v>1118181</v>
      </c>
      <c r="K220" s="22">
        <v>0</v>
      </c>
      <c r="L220" s="22">
        <v>578770</v>
      </c>
      <c r="M220" s="22">
        <v>539411</v>
      </c>
    </row>
    <row r="221" spans="1:13" x14ac:dyDescent="0.2">
      <c r="A221" s="21" t="s">
        <v>750</v>
      </c>
      <c r="B221" s="20" t="s">
        <v>751</v>
      </c>
      <c r="C221" s="46" t="s">
        <v>282</v>
      </c>
      <c r="D221" s="20" t="s">
        <v>310</v>
      </c>
      <c r="E221" s="20" t="s">
        <v>48</v>
      </c>
      <c r="F221" s="47">
        <v>44089</v>
      </c>
      <c r="G221" s="47">
        <v>44089</v>
      </c>
      <c r="H221" s="20" t="s">
        <v>248</v>
      </c>
      <c r="I221" s="41" t="s">
        <v>405</v>
      </c>
      <c r="J221" s="22">
        <v>1454669</v>
      </c>
      <c r="K221" s="22">
        <v>0</v>
      </c>
      <c r="L221" s="22">
        <v>757635</v>
      </c>
      <c r="M221" s="22">
        <v>697034</v>
      </c>
    </row>
    <row r="222" spans="1:13" x14ac:dyDescent="0.2">
      <c r="A222" s="21" t="s">
        <v>752</v>
      </c>
      <c r="B222" s="20" t="s">
        <v>753</v>
      </c>
      <c r="C222" s="46" t="s">
        <v>282</v>
      </c>
      <c r="D222" s="20" t="s">
        <v>310</v>
      </c>
      <c r="E222" s="20" t="s">
        <v>48</v>
      </c>
      <c r="F222" s="47">
        <v>44089</v>
      </c>
      <c r="G222" s="47">
        <v>44089</v>
      </c>
      <c r="H222" s="20" t="s">
        <v>248</v>
      </c>
      <c r="I222" s="41" t="s">
        <v>405</v>
      </c>
      <c r="J222" s="22">
        <v>1767148</v>
      </c>
      <c r="K222" s="22">
        <v>0</v>
      </c>
      <c r="L222" s="22">
        <v>923756</v>
      </c>
      <c r="M222" s="22">
        <v>843392</v>
      </c>
    </row>
    <row r="223" spans="1:13" x14ac:dyDescent="0.2">
      <c r="A223" s="21" t="s">
        <v>754</v>
      </c>
      <c r="B223" s="20" t="s">
        <v>753</v>
      </c>
      <c r="C223" s="46" t="s">
        <v>282</v>
      </c>
      <c r="D223" s="20" t="s">
        <v>310</v>
      </c>
      <c r="E223" s="20" t="s">
        <v>48</v>
      </c>
      <c r="F223" s="47">
        <v>44089</v>
      </c>
      <c r="G223" s="47">
        <v>44089</v>
      </c>
      <c r="H223" s="20" t="s">
        <v>248</v>
      </c>
      <c r="I223" s="41" t="s">
        <v>405</v>
      </c>
      <c r="J223" s="22">
        <v>1767148</v>
      </c>
      <c r="K223" s="22">
        <v>0</v>
      </c>
      <c r="L223" s="22">
        <v>923756</v>
      </c>
      <c r="M223" s="22">
        <v>843392</v>
      </c>
    </row>
    <row r="224" spans="1:13" x14ac:dyDescent="0.2">
      <c r="A224" s="21" t="s">
        <v>755</v>
      </c>
      <c r="B224" s="20" t="s">
        <v>756</v>
      </c>
      <c r="C224" s="46" t="s">
        <v>282</v>
      </c>
      <c r="D224" s="20" t="s">
        <v>310</v>
      </c>
      <c r="E224" s="20" t="s">
        <v>48</v>
      </c>
      <c r="F224" s="47">
        <v>44089</v>
      </c>
      <c r="G224" s="47">
        <v>44089</v>
      </c>
      <c r="H224" s="20" t="s">
        <v>248</v>
      </c>
      <c r="I224" s="41" t="s">
        <v>405</v>
      </c>
      <c r="J224" s="22">
        <v>2512517</v>
      </c>
      <c r="K224" s="22">
        <v>0</v>
      </c>
      <c r="L224" s="22">
        <v>1319947</v>
      </c>
      <c r="M224" s="22">
        <v>1192570</v>
      </c>
    </row>
    <row r="225" spans="1:13" x14ac:dyDescent="0.2">
      <c r="A225" s="21" t="s">
        <v>757</v>
      </c>
      <c r="B225" s="20" t="s">
        <v>758</v>
      </c>
      <c r="C225" s="46" t="s">
        <v>282</v>
      </c>
      <c r="D225" s="20" t="s">
        <v>310</v>
      </c>
      <c r="E225" s="20" t="s">
        <v>48</v>
      </c>
      <c r="F225" s="47">
        <v>44089</v>
      </c>
      <c r="G225" s="47">
        <v>44089</v>
      </c>
      <c r="H225" s="20" t="s">
        <v>248</v>
      </c>
      <c r="I225" s="41" t="s">
        <v>405</v>
      </c>
      <c r="J225" s="22">
        <v>6609833</v>
      </c>
      <c r="K225" s="22">
        <v>0</v>
      </c>
      <c r="L225" s="22">
        <v>3497914</v>
      </c>
      <c r="M225" s="22">
        <v>3111919</v>
      </c>
    </row>
    <row r="226" spans="1:13" x14ac:dyDescent="0.2">
      <c r="A226" s="21" t="s">
        <v>759</v>
      </c>
      <c r="B226" s="20" t="s">
        <v>760</v>
      </c>
      <c r="C226" s="46" t="s">
        <v>282</v>
      </c>
      <c r="D226" s="20" t="s">
        <v>310</v>
      </c>
      <c r="E226" s="20" t="s">
        <v>48</v>
      </c>
      <c r="F226" s="47">
        <v>44089</v>
      </c>
      <c r="G226" s="47">
        <v>44089</v>
      </c>
      <c r="H226" s="20" t="s">
        <v>248</v>
      </c>
      <c r="I226" s="41" t="s">
        <v>405</v>
      </c>
      <c r="J226" s="22">
        <v>6609833</v>
      </c>
      <c r="K226" s="22">
        <v>0</v>
      </c>
      <c r="L226" s="22">
        <v>3497914</v>
      </c>
      <c r="M226" s="22">
        <v>3111919</v>
      </c>
    </row>
    <row r="227" spans="1:13" x14ac:dyDescent="0.2">
      <c r="A227" s="21" t="s">
        <v>761</v>
      </c>
      <c r="B227" s="20" t="s">
        <v>760</v>
      </c>
      <c r="C227" s="46" t="s">
        <v>282</v>
      </c>
      <c r="D227" s="20" t="s">
        <v>310</v>
      </c>
      <c r="E227" s="20" t="s">
        <v>48</v>
      </c>
      <c r="F227" s="47">
        <v>44089</v>
      </c>
      <c r="G227" s="47">
        <v>44089</v>
      </c>
      <c r="H227" s="20" t="s">
        <v>248</v>
      </c>
      <c r="I227" s="41" t="s">
        <v>405</v>
      </c>
      <c r="J227" s="22">
        <v>6609833</v>
      </c>
      <c r="K227" s="22">
        <v>0</v>
      </c>
      <c r="L227" s="22">
        <v>3497914</v>
      </c>
      <c r="M227" s="22">
        <v>3111919</v>
      </c>
    </row>
    <row r="228" spans="1:13" x14ac:dyDescent="0.2">
      <c r="A228" s="21" t="s">
        <v>762</v>
      </c>
      <c r="B228" s="20" t="s">
        <v>760</v>
      </c>
      <c r="C228" s="46" t="s">
        <v>282</v>
      </c>
      <c r="D228" s="20" t="s">
        <v>310</v>
      </c>
      <c r="E228" s="20" t="s">
        <v>48</v>
      </c>
      <c r="F228" s="47">
        <v>44089</v>
      </c>
      <c r="G228" s="47">
        <v>44089</v>
      </c>
      <c r="H228" s="20" t="s">
        <v>248</v>
      </c>
      <c r="I228" s="41" t="s">
        <v>405</v>
      </c>
      <c r="J228" s="22">
        <v>6609833</v>
      </c>
      <c r="K228" s="22">
        <v>0</v>
      </c>
      <c r="L228" s="22">
        <v>3497914</v>
      </c>
      <c r="M228" s="22">
        <v>3111919</v>
      </c>
    </row>
    <row r="229" spans="1:13" x14ac:dyDescent="0.2">
      <c r="A229" s="21" t="s">
        <v>763</v>
      </c>
      <c r="B229" s="20" t="s">
        <v>764</v>
      </c>
      <c r="C229" s="46" t="s">
        <v>282</v>
      </c>
      <c r="D229" s="20" t="s">
        <v>310</v>
      </c>
      <c r="E229" s="20" t="s">
        <v>48</v>
      </c>
      <c r="F229" s="47">
        <v>44089</v>
      </c>
      <c r="G229" s="47">
        <v>44089</v>
      </c>
      <c r="H229" s="20" t="s">
        <v>248</v>
      </c>
      <c r="I229" s="41" t="s">
        <v>405</v>
      </c>
      <c r="J229" s="22">
        <v>6609833</v>
      </c>
      <c r="K229" s="22">
        <v>0</v>
      </c>
      <c r="L229" s="22">
        <v>3497914</v>
      </c>
      <c r="M229" s="22">
        <v>3111919</v>
      </c>
    </row>
    <row r="230" spans="1:13" x14ac:dyDescent="0.2">
      <c r="A230" s="21" t="s">
        <v>765</v>
      </c>
      <c r="B230" s="20" t="s">
        <v>684</v>
      </c>
      <c r="C230" s="46" t="s">
        <v>282</v>
      </c>
      <c r="D230" s="20" t="s">
        <v>310</v>
      </c>
      <c r="E230" s="20" t="s">
        <v>48</v>
      </c>
      <c r="F230" s="47">
        <v>44089</v>
      </c>
      <c r="G230" s="47">
        <v>44089</v>
      </c>
      <c r="H230" s="20" t="s">
        <v>248</v>
      </c>
      <c r="I230" s="41" t="s">
        <v>405</v>
      </c>
      <c r="J230" s="22">
        <v>1553288</v>
      </c>
      <c r="K230" s="22">
        <v>0</v>
      </c>
      <c r="L230" s="22">
        <v>810071</v>
      </c>
      <c r="M230" s="22">
        <v>743217</v>
      </c>
    </row>
    <row r="231" spans="1:13" x14ac:dyDescent="0.2">
      <c r="A231" s="21" t="s">
        <v>766</v>
      </c>
      <c r="B231" s="20" t="s">
        <v>684</v>
      </c>
      <c r="C231" s="46" t="s">
        <v>282</v>
      </c>
      <c r="D231" s="20" t="s">
        <v>310</v>
      </c>
      <c r="E231" s="20" t="s">
        <v>48</v>
      </c>
      <c r="F231" s="47">
        <v>44089</v>
      </c>
      <c r="G231" s="47">
        <v>44089</v>
      </c>
      <c r="H231" s="20" t="s">
        <v>248</v>
      </c>
      <c r="I231" s="41" t="s">
        <v>405</v>
      </c>
      <c r="J231" s="22">
        <v>1553288</v>
      </c>
      <c r="K231" s="22">
        <v>0</v>
      </c>
      <c r="L231" s="22">
        <v>810071</v>
      </c>
      <c r="M231" s="22">
        <v>743217</v>
      </c>
    </row>
    <row r="232" spans="1:13" x14ac:dyDescent="0.2">
      <c r="A232" s="21" t="s">
        <v>767</v>
      </c>
      <c r="B232" s="20" t="s">
        <v>768</v>
      </c>
      <c r="C232" s="46" t="s">
        <v>282</v>
      </c>
      <c r="D232" s="20" t="s">
        <v>310</v>
      </c>
      <c r="E232" s="20" t="s">
        <v>48</v>
      </c>
      <c r="F232" s="47">
        <v>44089</v>
      </c>
      <c r="G232" s="47">
        <v>44089</v>
      </c>
      <c r="H232" s="20" t="s">
        <v>248</v>
      </c>
      <c r="I232" s="41" t="s">
        <v>405</v>
      </c>
      <c r="J232" s="22">
        <v>1553288</v>
      </c>
      <c r="K232" s="22">
        <v>0</v>
      </c>
      <c r="L232" s="22">
        <v>810071</v>
      </c>
      <c r="M232" s="22">
        <v>743217</v>
      </c>
    </row>
    <row r="233" spans="1:13" x14ac:dyDescent="0.2">
      <c r="A233" s="21" t="s">
        <v>769</v>
      </c>
      <c r="B233" s="20" t="s">
        <v>686</v>
      </c>
      <c r="C233" s="46" t="s">
        <v>282</v>
      </c>
      <c r="D233" s="20" t="s">
        <v>310</v>
      </c>
      <c r="E233" s="20" t="s">
        <v>48</v>
      </c>
      <c r="F233" s="47">
        <v>44089</v>
      </c>
      <c r="G233" s="47">
        <v>44089</v>
      </c>
      <c r="H233" s="20" t="s">
        <v>248</v>
      </c>
      <c r="I233" s="41" t="s">
        <v>405</v>
      </c>
      <c r="J233" s="22">
        <v>1869829</v>
      </c>
      <c r="K233" s="22">
        <v>0</v>
      </c>
      <c r="L233" s="22">
        <v>978334</v>
      </c>
      <c r="M233" s="22">
        <v>891495</v>
      </c>
    </row>
    <row r="234" spans="1:13" x14ac:dyDescent="0.2">
      <c r="A234" s="21" t="s">
        <v>770</v>
      </c>
      <c r="B234" s="20" t="s">
        <v>771</v>
      </c>
      <c r="C234" s="46" t="s">
        <v>282</v>
      </c>
      <c r="D234" s="20" t="s">
        <v>310</v>
      </c>
      <c r="E234" s="20" t="s">
        <v>48</v>
      </c>
      <c r="F234" s="47">
        <v>44089</v>
      </c>
      <c r="G234" s="47">
        <v>44089</v>
      </c>
      <c r="H234" s="20" t="s">
        <v>248</v>
      </c>
      <c r="I234" s="41" t="s">
        <v>405</v>
      </c>
      <c r="J234" s="22">
        <v>1869829</v>
      </c>
      <c r="K234" s="22">
        <v>0</v>
      </c>
      <c r="L234" s="22">
        <v>978334</v>
      </c>
      <c r="M234" s="22">
        <v>891495</v>
      </c>
    </row>
    <row r="235" spans="1:13" x14ac:dyDescent="0.2">
      <c r="A235" s="21" t="s">
        <v>772</v>
      </c>
      <c r="B235" s="20" t="s">
        <v>771</v>
      </c>
      <c r="C235" s="46" t="s">
        <v>282</v>
      </c>
      <c r="D235" s="20" t="s">
        <v>310</v>
      </c>
      <c r="E235" s="20" t="s">
        <v>48</v>
      </c>
      <c r="F235" s="47">
        <v>44089</v>
      </c>
      <c r="G235" s="47">
        <v>44089</v>
      </c>
      <c r="H235" s="20" t="s">
        <v>248</v>
      </c>
      <c r="I235" s="41" t="s">
        <v>405</v>
      </c>
      <c r="J235" s="22">
        <v>1869829</v>
      </c>
      <c r="K235" s="22">
        <v>0</v>
      </c>
      <c r="L235" s="22">
        <v>978334</v>
      </c>
      <c r="M235" s="22">
        <v>891495</v>
      </c>
    </row>
    <row r="236" spans="1:13" x14ac:dyDescent="0.2">
      <c r="A236" s="21" t="s">
        <v>773</v>
      </c>
      <c r="B236" s="20" t="s">
        <v>774</v>
      </c>
      <c r="C236" s="46" t="s">
        <v>282</v>
      </c>
      <c r="D236" s="20" t="s">
        <v>310</v>
      </c>
      <c r="E236" s="20" t="s">
        <v>48</v>
      </c>
      <c r="F236" s="47">
        <v>44089</v>
      </c>
      <c r="G236" s="47">
        <v>44089</v>
      </c>
      <c r="H236" s="20" t="s">
        <v>248</v>
      </c>
      <c r="I236" s="41" t="s">
        <v>405</v>
      </c>
      <c r="J236" s="22">
        <v>2347175</v>
      </c>
      <c r="K236" s="22">
        <v>0</v>
      </c>
      <c r="L236" s="22">
        <v>1232050</v>
      </c>
      <c r="M236" s="22">
        <v>1115125</v>
      </c>
    </row>
    <row r="237" spans="1:13" x14ac:dyDescent="0.2">
      <c r="A237" s="21" t="s">
        <v>775</v>
      </c>
      <c r="B237" s="20" t="s">
        <v>776</v>
      </c>
      <c r="C237" s="46" t="s">
        <v>282</v>
      </c>
      <c r="D237" s="20" t="s">
        <v>310</v>
      </c>
      <c r="E237" s="20" t="s">
        <v>48</v>
      </c>
      <c r="F237" s="47">
        <v>44089</v>
      </c>
      <c r="G237" s="47">
        <v>44089</v>
      </c>
      <c r="H237" s="20" t="s">
        <v>248</v>
      </c>
      <c r="I237" s="41" t="s">
        <v>405</v>
      </c>
      <c r="J237" s="22">
        <v>2347175</v>
      </c>
      <c r="K237" s="22">
        <v>0</v>
      </c>
      <c r="L237" s="22">
        <v>1232050</v>
      </c>
      <c r="M237" s="22">
        <v>1115125</v>
      </c>
    </row>
    <row r="238" spans="1:13" x14ac:dyDescent="0.2">
      <c r="A238" s="21" t="s">
        <v>777</v>
      </c>
      <c r="B238" s="20" t="s">
        <v>778</v>
      </c>
      <c r="C238" s="46" t="s">
        <v>282</v>
      </c>
      <c r="D238" s="20" t="s">
        <v>310</v>
      </c>
      <c r="E238" s="20" t="s">
        <v>48</v>
      </c>
      <c r="F238" s="47">
        <v>44089</v>
      </c>
      <c r="G238" s="47">
        <v>44089</v>
      </c>
      <c r="H238" s="20" t="s">
        <v>248</v>
      </c>
      <c r="I238" s="41" t="s">
        <v>405</v>
      </c>
      <c r="J238" s="22">
        <v>2762943</v>
      </c>
      <c r="K238" s="22">
        <v>0</v>
      </c>
      <c r="L238" s="22">
        <v>1453073</v>
      </c>
      <c r="M238" s="22">
        <v>1309870</v>
      </c>
    </row>
    <row r="239" spans="1:13" x14ac:dyDescent="0.2">
      <c r="A239" s="21" t="s">
        <v>779</v>
      </c>
      <c r="B239" s="20" t="s">
        <v>778</v>
      </c>
      <c r="C239" s="46" t="s">
        <v>282</v>
      </c>
      <c r="D239" s="20" t="s">
        <v>310</v>
      </c>
      <c r="E239" s="20" t="s">
        <v>48</v>
      </c>
      <c r="F239" s="47">
        <v>44089</v>
      </c>
      <c r="G239" s="47">
        <v>44089</v>
      </c>
      <c r="H239" s="20" t="s">
        <v>248</v>
      </c>
      <c r="I239" s="41" t="s">
        <v>405</v>
      </c>
      <c r="J239" s="22">
        <v>2762943</v>
      </c>
      <c r="K239" s="22">
        <v>0</v>
      </c>
      <c r="L239" s="22">
        <v>1453073</v>
      </c>
      <c r="M239" s="22">
        <v>1309870</v>
      </c>
    </row>
    <row r="240" spans="1:13" x14ac:dyDescent="0.2">
      <c r="A240" s="21" t="s">
        <v>780</v>
      </c>
      <c r="B240" s="20" t="s">
        <v>778</v>
      </c>
      <c r="C240" s="46" t="s">
        <v>282</v>
      </c>
      <c r="D240" s="20" t="s">
        <v>310</v>
      </c>
      <c r="E240" s="20" t="s">
        <v>48</v>
      </c>
      <c r="F240" s="47">
        <v>44089</v>
      </c>
      <c r="G240" s="47">
        <v>44089</v>
      </c>
      <c r="H240" s="20" t="s">
        <v>248</v>
      </c>
      <c r="I240" s="41" t="s">
        <v>405</v>
      </c>
      <c r="J240" s="22">
        <v>2762943</v>
      </c>
      <c r="K240" s="22">
        <v>0</v>
      </c>
      <c r="L240" s="22">
        <v>1453073</v>
      </c>
      <c r="M240" s="22">
        <v>1309870</v>
      </c>
    </row>
    <row r="241" spans="1:13" x14ac:dyDescent="0.2">
      <c r="A241" s="21" t="s">
        <v>781</v>
      </c>
      <c r="B241" s="20" t="s">
        <v>782</v>
      </c>
      <c r="C241" s="46" t="s">
        <v>282</v>
      </c>
      <c r="D241" s="20" t="s">
        <v>310</v>
      </c>
      <c r="E241" s="20" t="s">
        <v>48</v>
      </c>
      <c r="F241" s="47">
        <v>44089</v>
      </c>
      <c r="G241" s="47">
        <v>44089</v>
      </c>
      <c r="H241" s="20" t="s">
        <v>248</v>
      </c>
      <c r="I241" s="41" t="s">
        <v>405</v>
      </c>
      <c r="J241" s="22">
        <v>3168501</v>
      </c>
      <c r="K241" s="22">
        <v>0</v>
      </c>
      <c r="L241" s="22">
        <v>1668651</v>
      </c>
      <c r="M241" s="22">
        <v>1499850</v>
      </c>
    </row>
    <row r="242" spans="1:13" x14ac:dyDescent="0.2">
      <c r="A242" s="21" t="s">
        <v>783</v>
      </c>
      <c r="B242" s="20" t="s">
        <v>782</v>
      </c>
      <c r="C242" s="46" t="s">
        <v>282</v>
      </c>
      <c r="D242" s="20" t="s">
        <v>310</v>
      </c>
      <c r="E242" s="20" t="s">
        <v>48</v>
      </c>
      <c r="F242" s="47">
        <v>44089</v>
      </c>
      <c r="G242" s="47">
        <v>44089</v>
      </c>
      <c r="H242" s="20" t="s">
        <v>248</v>
      </c>
      <c r="I242" s="41" t="s">
        <v>405</v>
      </c>
      <c r="J242" s="22">
        <v>3168501</v>
      </c>
      <c r="K242" s="22">
        <v>0</v>
      </c>
      <c r="L242" s="22">
        <v>1668651</v>
      </c>
      <c r="M242" s="22">
        <v>1499850</v>
      </c>
    </row>
    <row r="243" spans="1:13" x14ac:dyDescent="0.2">
      <c r="A243" s="21" t="s">
        <v>784</v>
      </c>
      <c r="B243" s="20" t="s">
        <v>782</v>
      </c>
      <c r="C243" s="46" t="s">
        <v>282</v>
      </c>
      <c r="D243" s="20" t="s">
        <v>310</v>
      </c>
      <c r="E243" s="20" t="s">
        <v>48</v>
      </c>
      <c r="F243" s="47">
        <v>44089</v>
      </c>
      <c r="G243" s="47">
        <v>44089</v>
      </c>
      <c r="H243" s="20" t="s">
        <v>248</v>
      </c>
      <c r="I243" s="41" t="s">
        <v>405</v>
      </c>
      <c r="J243" s="22">
        <v>3168501</v>
      </c>
      <c r="K243" s="22">
        <v>0</v>
      </c>
      <c r="L243" s="22">
        <v>1668651</v>
      </c>
      <c r="M243" s="22">
        <v>1499850</v>
      </c>
    </row>
    <row r="244" spans="1:13" x14ac:dyDescent="0.2">
      <c r="A244" s="21" t="s">
        <v>785</v>
      </c>
      <c r="B244" s="20" t="s">
        <v>786</v>
      </c>
      <c r="C244" s="46" t="s">
        <v>282</v>
      </c>
      <c r="D244" s="20" t="s">
        <v>310</v>
      </c>
      <c r="E244" s="20" t="s">
        <v>48</v>
      </c>
      <c r="F244" s="47">
        <v>44089</v>
      </c>
      <c r="G244" s="47">
        <v>44089</v>
      </c>
      <c r="H244" s="20" t="s">
        <v>248</v>
      </c>
      <c r="I244" s="41" t="s">
        <v>405</v>
      </c>
      <c r="J244" s="22">
        <v>2869319</v>
      </c>
      <c r="K244" s="22">
        <v>0</v>
      </c>
      <c r="L244" s="22">
        <v>1509623</v>
      </c>
      <c r="M244" s="22">
        <v>1359696</v>
      </c>
    </row>
    <row r="245" spans="1:13" x14ac:dyDescent="0.2">
      <c r="A245" s="21" t="s">
        <v>787</v>
      </c>
      <c r="B245" s="20" t="s">
        <v>788</v>
      </c>
      <c r="C245" s="46" t="s">
        <v>282</v>
      </c>
      <c r="D245" s="20" t="s">
        <v>310</v>
      </c>
      <c r="E245" s="20" t="s">
        <v>48</v>
      </c>
      <c r="F245" s="47">
        <v>44089</v>
      </c>
      <c r="G245" s="47">
        <v>44089</v>
      </c>
      <c r="H245" s="20" t="s">
        <v>248</v>
      </c>
      <c r="I245" s="41" t="s">
        <v>405</v>
      </c>
      <c r="J245" s="22">
        <v>4134748</v>
      </c>
      <c r="K245" s="22">
        <v>0</v>
      </c>
      <c r="L245" s="22">
        <v>2182252</v>
      </c>
      <c r="M245" s="22">
        <v>1952496</v>
      </c>
    </row>
    <row r="246" spans="1:13" x14ac:dyDescent="0.2">
      <c r="A246" s="21" t="s">
        <v>789</v>
      </c>
      <c r="B246" s="20" t="s">
        <v>788</v>
      </c>
      <c r="C246" s="46" t="s">
        <v>282</v>
      </c>
      <c r="D246" s="20" t="s">
        <v>310</v>
      </c>
      <c r="E246" s="20" t="s">
        <v>48</v>
      </c>
      <c r="F246" s="47">
        <v>44089</v>
      </c>
      <c r="G246" s="47">
        <v>44089</v>
      </c>
      <c r="H246" s="20" t="s">
        <v>248</v>
      </c>
      <c r="I246" s="41" t="s">
        <v>405</v>
      </c>
      <c r="J246" s="22">
        <v>4134748</v>
      </c>
      <c r="K246" s="22">
        <v>0</v>
      </c>
      <c r="L246" s="22">
        <v>2182252</v>
      </c>
      <c r="M246" s="22">
        <v>1952496</v>
      </c>
    </row>
    <row r="247" spans="1:13" x14ac:dyDescent="0.2">
      <c r="A247" s="21" t="s">
        <v>790</v>
      </c>
      <c r="B247" s="20" t="s">
        <v>791</v>
      </c>
      <c r="C247" s="46" t="s">
        <v>282</v>
      </c>
      <c r="D247" s="20" t="s">
        <v>310</v>
      </c>
      <c r="E247" s="20" t="s">
        <v>48</v>
      </c>
      <c r="F247" s="47">
        <v>44089</v>
      </c>
      <c r="G247" s="47">
        <v>44089</v>
      </c>
      <c r="H247" s="20" t="s">
        <v>248</v>
      </c>
      <c r="I247" s="41" t="s">
        <v>405</v>
      </c>
      <c r="J247" s="22">
        <v>1431399</v>
      </c>
      <c r="K247" s="22">
        <v>0</v>
      </c>
      <c r="L247" s="22">
        <v>745264</v>
      </c>
      <c r="M247" s="22">
        <v>686135</v>
      </c>
    </row>
    <row r="248" spans="1:13" x14ac:dyDescent="0.2">
      <c r="A248" s="21" t="s">
        <v>792</v>
      </c>
      <c r="B248" s="20" t="s">
        <v>793</v>
      </c>
      <c r="C248" s="46" t="s">
        <v>282</v>
      </c>
      <c r="D248" s="20" t="s">
        <v>310</v>
      </c>
      <c r="E248" s="20" t="s">
        <v>48</v>
      </c>
      <c r="F248" s="47">
        <v>44060</v>
      </c>
      <c r="G248" s="47">
        <v>44060</v>
      </c>
      <c r="H248" s="20" t="s">
        <v>248</v>
      </c>
      <c r="I248" s="41" t="s">
        <v>405</v>
      </c>
      <c r="J248" s="22">
        <v>941258</v>
      </c>
      <c r="K248" s="22">
        <v>0</v>
      </c>
      <c r="L248" s="22">
        <v>490916</v>
      </c>
      <c r="M248" s="22">
        <v>450342</v>
      </c>
    </row>
    <row r="249" spans="1:13" x14ac:dyDescent="0.2">
      <c r="A249" s="21" t="s">
        <v>794</v>
      </c>
      <c r="B249" s="20" t="s">
        <v>795</v>
      </c>
      <c r="C249" s="46" t="s">
        <v>282</v>
      </c>
      <c r="D249" s="20" t="s">
        <v>310</v>
      </c>
      <c r="E249" s="20" t="s">
        <v>48</v>
      </c>
      <c r="F249" s="47">
        <v>44060</v>
      </c>
      <c r="G249" s="47">
        <v>44060</v>
      </c>
      <c r="H249" s="20" t="s">
        <v>248</v>
      </c>
      <c r="I249" s="41" t="s">
        <v>405</v>
      </c>
      <c r="J249" s="22">
        <v>941257</v>
      </c>
      <c r="K249" s="22">
        <v>0</v>
      </c>
      <c r="L249" s="22">
        <v>490916</v>
      </c>
      <c r="M249" s="22">
        <v>450341</v>
      </c>
    </row>
    <row r="250" spans="1:13" x14ac:dyDescent="0.2">
      <c r="A250" s="21" t="s">
        <v>796</v>
      </c>
      <c r="B250" s="20" t="s">
        <v>795</v>
      </c>
      <c r="C250" s="46" t="s">
        <v>282</v>
      </c>
      <c r="D250" s="20" t="s">
        <v>310</v>
      </c>
      <c r="E250" s="20" t="s">
        <v>48</v>
      </c>
      <c r="F250" s="47">
        <v>44060</v>
      </c>
      <c r="G250" s="47">
        <v>44060</v>
      </c>
      <c r="H250" s="20" t="s">
        <v>248</v>
      </c>
      <c r="I250" s="41" t="s">
        <v>405</v>
      </c>
      <c r="J250" s="22">
        <v>941257</v>
      </c>
      <c r="K250" s="22">
        <v>0</v>
      </c>
      <c r="L250" s="22">
        <v>490916</v>
      </c>
      <c r="M250" s="22">
        <v>450341</v>
      </c>
    </row>
    <row r="251" spans="1:13" x14ac:dyDescent="0.2">
      <c r="A251" s="21" t="s">
        <v>797</v>
      </c>
      <c r="B251" s="20" t="s">
        <v>795</v>
      </c>
      <c r="C251" s="46" t="s">
        <v>282</v>
      </c>
      <c r="D251" s="20" t="s">
        <v>310</v>
      </c>
      <c r="E251" s="20" t="s">
        <v>48</v>
      </c>
      <c r="F251" s="47">
        <v>44060</v>
      </c>
      <c r="G251" s="47">
        <v>44060</v>
      </c>
      <c r="H251" s="20" t="s">
        <v>248</v>
      </c>
      <c r="I251" s="41" t="s">
        <v>405</v>
      </c>
      <c r="J251" s="22">
        <v>941257</v>
      </c>
      <c r="K251" s="22">
        <v>0</v>
      </c>
      <c r="L251" s="22">
        <v>490916</v>
      </c>
      <c r="M251" s="22">
        <v>450341</v>
      </c>
    </row>
    <row r="252" spans="1:13" x14ac:dyDescent="0.2">
      <c r="A252" s="21" t="s">
        <v>798</v>
      </c>
      <c r="B252" s="20" t="s">
        <v>795</v>
      </c>
      <c r="C252" s="46" t="s">
        <v>282</v>
      </c>
      <c r="D252" s="20" t="s">
        <v>310</v>
      </c>
      <c r="E252" s="20" t="s">
        <v>48</v>
      </c>
      <c r="F252" s="47">
        <v>44060</v>
      </c>
      <c r="G252" s="47">
        <v>44060</v>
      </c>
      <c r="H252" s="20" t="s">
        <v>248</v>
      </c>
      <c r="I252" s="41" t="s">
        <v>405</v>
      </c>
      <c r="J252" s="22">
        <v>941257</v>
      </c>
      <c r="K252" s="22">
        <v>0</v>
      </c>
      <c r="L252" s="22">
        <v>490916</v>
      </c>
      <c r="M252" s="22">
        <v>450341</v>
      </c>
    </row>
    <row r="253" spans="1:13" x14ac:dyDescent="0.2">
      <c r="A253" s="21" t="s">
        <v>799</v>
      </c>
      <c r="B253" s="20" t="s">
        <v>795</v>
      </c>
      <c r="C253" s="46" t="s">
        <v>282</v>
      </c>
      <c r="D253" s="20" t="s">
        <v>310</v>
      </c>
      <c r="E253" s="20" t="s">
        <v>48</v>
      </c>
      <c r="F253" s="47">
        <v>44060</v>
      </c>
      <c r="G253" s="47">
        <v>44060</v>
      </c>
      <c r="H253" s="20" t="s">
        <v>248</v>
      </c>
      <c r="I253" s="41" t="s">
        <v>405</v>
      </c>
      <c r="J253" s="22">
        <v>941257</v>
      </c>
      <c r="K253" s="22">
        <v>0</v>
      </c>
      <c r="L253" s="22">
        <v>490916</v>
      </c>
      <c r="M253" s="22">
        <v>450341</v>
      </c>
    </row>
    <row r="254" spans="1:13" x14ac:dyDescent="0.2">
      <c r="A254" s="21" t="s">
        <v>800</v>
      </c>
      <c r="B254" s="20" t="s">
        <v>795</v>
      </c>
      <c r="C254" s="46" t="s">
        <v>282</v>
      </c>
      <c r="D254" s="20" t="s">
        <v>310</v>
      </c>
      <c r="E254" s="20" t="s">
        <v>48</v>
      </c>
      <c r="F254" s="47">
        <v>44060</v>
      </c>
      <c r="G254" s="47">
        <v>44060</v>
      </c>
      <c r="H254" s="20" t="s">
        <v>248</v>
      </c>
      <c r="I254" s="41" t="s">
        <v>405</v>
      </c>
      <c r="J254" s="22">
        <v>941257</v>
      </c>
      <c r="K254" s="22">
        <v>0</v>
      </c>
      <c r="L254" s="22">
        <v>490916</v>
      </c>
      <c r="M254" s="22">
        <v>450341</v>
      </c>
    </row>
    <row r="255" spans="1:13" x14ac:dyDescent="0.2">
      <c r="A255" s="21" t="s">
        <v>801</v>
      </c>
      <c r="B255" s="20" t="s">
        <v>795</v>
      </c>
      <c r="C255" s="46" t="s">
        <v>282</v>
      </c>
      <c r="D255" s="20" t="s">
        <v>310</v>
      </c>
      <c r="E255" s="20" t="s">
        <v>48</v>
      </c>
      <c r="F255" s="47">
        <v>44060</v>
      </c>
      <c r="G255" s="47">
        <v>44060</v>
      </c>
      <c r="H255" s="20" t="s">
        <v>248</v>
      </c>
      <c r="I255" s="41" t="s">
        <v>405</v>
      </c>
      <c r="J255" s="22">
        <v>941257</v>
      </c>
      <c r="K255" s="22">
        <v>0</v>
      </c>
      <c r="L255" s="22">
        <v>490916</v>
      </c>
      <c r="M255" s="22">
        <v>450341</v>
      </c>
    </row>
    <row r="256" spans="1:13" x14ac:dyDescent="0.2">
      <c r="A256" s="21" t="s">
        <v>802</v>
      </c>
      <c r="B256" s="20" t="s">
        <v>795</v>
      </c>
      <c r="C256" s="46" t="s">
        <v>282</v>
      </c>
      <c r="D256" s="20" t="s">
        <v>310</v>
      </c>
      <c r="E256" s="20" t="s">
        <v>48</v>
      </c>
      <c r="F256" s="47">
        <v>44060</v>
      </c>
      <c r="G256" s="47">
        <v>44060</v>
      </c>
      <c r="H256" s="20" t="s">
        <v>248</v>
      </c>
      <c r="I256" s="41" t="s">
        <v>405</v>
      </c>
      <c r="J256" s="22">
        <v>941257</v>
      </c>
      <c r="K256" s="22">
        <v>0</v>
      </c>
      <c r="L256" s="22">
        <v>490916</v>
      </c>
      <c r="M256" s="22">
        <v>450341</v>
      </c>
    </row>
    <row r="257" spans="1:13" x14ac:dyDescent="0.2">
      <c r="A257" s="21" t="s">
        <v>803</v>
      </c>
      <c r="B257" s="20" t="s">
        <v>804</v>
      </c>
      <c r="C257" s="46" t="s">
        <v>282</v>
      </c>
      <c r="D257" s="20" t="s">
        <v>310</v>
      </c>
      <c r="E257" s="20" t="s">
        <v>48</v>
      </c>
      <c r="F257" s="47">
        <v>44060</v>
      </c>
      <c r="G257" s="47">
        <v>44060</v>
      </c>
      <c r="H257" s="20" t="s">
        <v>248</v>
      </c>
      <c r="I257" s="41" t="s">
        <v>405</v>
      </c>
      <c r="J257" s="22">
        <v>941257</v>
      </c>
      <c r="K257" s="22">
        <v>0</v>
      </c>
      <c r="L257" s="22">
        <v>490916</v>
      </c>
      <c r="M257" s="22">
        <v>450341</v>
      </c>
    </row>
    <row r="258" spans="1:13" x14ac:dyDescent="0.2">
      <c r="A258" s="21" t="s">
        <v>805</v>
      </c>
      <c r="B258" s="20" t="s">
        <v>804</v>
      </c>
      <c r="C258" s="46" t="s">
        <v>282</v>
      </c>
      <c r="D258" s="20" t="s">
        <v>310</v>
      </c>
      <c r="E258" s="20" t="s">
        <v>48</v>
      </c>
      <c r="F258" s="47">
        <v>44060</v>
      </c>
      <c r="G258" s="47">
        <v>44060</v>
      </c>
      <c r="H258" s="20" t="s">
        <v>248</v>
      </c>
      <c r="I258" s="41" t="s">
        <v>405</v>
      </c>
      <c r="J258" s="22">
        <v>941257</v>
      </c>
      <c r="K258" s="22">
        <v>0</v>
      </c>
      <c r="L258" s="22">
        <v>490916</v>
      </c>
      <c r="M258" s="22">
        <v>450341</v>
      </c>
    </row>
    <row r="259" spans="1:13" x14ac:dyDescent="0.2">
      <c r="A259" s="21" t="s">
        <v>806</v>
      </c>
      <c r="B259" s="20" t="s">
        <v>804</v>
      </c>
      <c r="C259" s="46" t="s">
        <v>282</v>
      </c>
      <c r="D259" s="20" t="s">
        <v>310</v>
      </c>
      <c r="E259" s="20" t="s">
        <v>48</v>
      </c>
      <c r="F259" s="47">
        <v>44060</v>
      </c>
      <c r="G259" s="47">
        <v>44060</v>
      </c>
      <c r="H259" s="20" t="s">
        <v>248</v>
      </c>
      <c r="I259" s="41" t="s">
        <v>405</v>
      </c>
      <c r="J259" s="22">
        <v>941257</v>
      </c>
      <c r="K259" s="22">
        <v>0</v>
      </c>
      <c r="L259" s="22">
        <v>490916</v>
      </c>
      <c r="M259" s="22">
        <v>450341</v>
      </c>
    </row>
    <row r="260" spans="1:13" x14ac:dyDescent="0.2">
      <c r="A260" s="21" t="s">
        <v>807</v>
      </c>
      <c r="B260" s="20" t="s">
        <v>808</v>
      </c>
      <c r="C260" s="46" t="s">
        <v>282</v>
      </c>
      <c r="D260" s="20" t="s">
        <v>310</v>
      </c>
      <c r="E260" s="20" t="s">
        <v>48</v>
      </c>
      <c r="F260" s="47">
        <v>44060</v>
      </c>
      <c r="G260" s="47">
        <v>44060</v>
      </c>
      <c r="H260" s="20" t="s">
        <v>248</v>
      </c>
      <c r="I260" s="41" t="s">
        <v>405</v>
      </c>
      <c r="J260" s="22">
        <v>941257</v>
      </c>
      <c r="K260" s="22">
        <v>0</v>
      </c>
      <c r="L260" s="22">
        <v>490916</v>
      </c>
      <c r="M260" s="22">
        <v>450341</v>
      </c>
    </row>
    <row r="261" spans="1:13" x14ac:dyDescent="0.2">
      <c r="A261" s="21" t="s">
        <v>809</v>
      </c>
      <c r="B261" s="20" t="s">
        <v>810</v>
      </c>
      <c r="C261" s="46" t="s">
        <v>282</v>
      </c>
      <c r="D261" s="20" t="s">
        <v>310</v>
      </c>
      <c r="E261" s="20" t="s">
        <v>48</v>
      </c>
      <c r="F261" s="47">
        <v>44060</v>
      </c>
      <c r="G261" s="47">
        <v>44060</v>
      </c>
      <c r="H261" s="20" t="s">
        <v>248</v>
      </c>
      <c r="I261" s="41" t="s">
        <v>405</v>
      </c>
      <c r="J261" s="22">
        <v>1118181</v>
      </c>
      <c r="K261" s="22">
        <v>0</v>
      </c>
      <c r="L261" s="22">
        <v>586206</v>
      </c>
      <c r="M261" s="22">
        <v>531975</v>
      </c>
    </row>
    <row r="262" spans="1:13" x14ac:dyDescent="0.2">
      <c r="A262" s="21" t="s">
        <v>811</v>
      </c>
      <c r="B262" s="20" t="s">
        <v>666</v>
      </c>
      <c r="C262" s="46" t="s">
        <v>282</v>
      </c>
      <c r="D262" s="20" t="s">
        <v>310</v>
      </c>
      <c r="E262" s="20" t="s">
        <v>48</v>
      </c>
      <c r="F262" s="47">
        <v>44060</v>
      </c>
      <c r="G262" s="47">
        <v>44060</v>
      </c>
      <c r="H262" s="20" t="s">
        <v>248</v>
      </c>
      <c r="I262" s="41" t="s">
        <v>405</v>
      </c>
      <c r="J262" s="22">
        <v>1454669</v>
      </c>
      <c r="K262" s="22">
        <v>0</v>
      </c>
      <c r="L262" s="22">
        <v>767470</v>
      </c>
      <c r="M262" s="22">
        <v>687199</v>
      </c>
    </row>
    <row r="263" spans="1:13" x14ac:dyDescent="0.2">
      <c r="A263" s="21" t="s">
        <v>812</v>
      </c>
      <c r="B263" s="20" t="s">
        <v>666</v>
      </c>
      <c r="C263" s="46" t="s">
        <v>282</v>
      </c>
      <c r="D263" s="20" t="s">
        <v>310</v>
      </c>
      <c r="E263" s="20" t="s">
        <v>48</v>
      </c>
      <c r="F263" s="47">
        <v>44060</v>
      </c>
      <c r="G263" s="47">
        <v>44060</v>
      </c>
      <c r="H263" s="20" t="s">
        <v>248</v>
      </c>
      <c r="I263" s="41" t="s">
        <v>405</v>
      </c>
      <c r="J263" s="22">
        <v>1454669</v>
      </c>
      <c r="K263" s="22">
        <v>0</v>
      </c>
      <c r="L263" s="22">
        <v>767470</v>
      </c>
      <c r="M263" s="22">
        <v>687199</v>
      </c>
    </row>
    <row r="264" spans="1:13" x14ac:dyDescent="0.2">
      <c r="A264" s="21" t="s">
        <v>813</v>
      </c>
      <c r="B264" s="20" t="s">
        <v>666</v>
      </c>
      <c r="C264" s="46" t="s">
        <v>282</v>
      </c>
      <c r="D264" s="20" t="s">
        <v>310</v>
      </c>
      <c r="E264" s="20" t="s">
        <v>48</v>
      </c>
      <c r="F264" s="47">
        <v>44060</v>
      </c>
      <c r="G264" s="47">
        <v>44060</v>
      </c>
      <c r="H264" s="20" t="s">
        <v>248</v>
      </c>
      <c r="I264" s="41" t="s">
        <v>405</v>
      </c>
      <c r="J264" s="22">
        <v>1454669</v>
      </c>
      <c r="K264" s="22">
        <v>0</v>
      </c>
      <c r="L264" s="22">
        <v>767470</v>
      </c>
      <c r="M264" s="22">
        <v>687199</v>
      </c>
    </row>
    <row r="265" spans="1:13" x14ac:dyDescent="0.2">
      <c r="A265" s="21" t="s">
        <v>814</v>
      </c>
      <c r="B265" s="20" t="s">
        <v>666</v>
      </c>
      <c r="C265" s="46" t="s">
        <v>282</v>
      </c>
      <c r="D265" s="20" t="s">
        <v>310</v>
      </c>
      <c r="E265" s="20" t="s">
        <v>48</v>
      </c>
      <c r="F265" s="47">
        <v>44060</v>
      </c>
      <c r="G265" s="47">
        <v>44060</v>
      </c>
      <c r="H265" s="20" t="s">
        <v>248</v>
      </c>
      <c r="I265" s="41" t="s">
        <v>405</v>
      </c>
      <c r="J265" s="22">
        <v>1454669</v>
      </c>
      <c r="K265" s="22">
        <v>0</v>
      </c>
      <c r="L265" s="22">
        <v>767470</v>
      </c>
      <c r="M265" s="22">
        <v>687199</v>
      </c>
    </row>
    <row r="266" spans="1:13" x14ac:dyDescent="0.2">
      <c r="A266" s="21" t="s">
        <v>815</v>
      </c>
      <c r="B266" s="20" t="s">
        <v>673</v>
      </c>
      <c r="C266" s="46" t="s">
        <v>282</v>
      </c>
      <c r="D266" s="20" t="s">
        <v>310</v>
      </c>
      <c r="E266" s="20" t="s">
        <v>48</v>
      </c>
      <c r="F266" s="47">
        <v>44060</v>
      </c>
      <c r="G266" s="47">
        <v>44060</v>
      </c>
      <c r="H266" s="20" t="s">
        <v>248</v>
      </c>
      <c r="I266" s="41" t="s">
        <v>405</v>
      </c>
      <c r="J266" s="22">
        <v>1454669</v>
      </c>
      <c r="K266" s="22">
        <v>0</v>
      </c>
      <c r="L266" s="22">
        <v>767470</v>
      </c>
      <c r="M266" s="22">
        <v>687199</v>
      </c>
    </row>
    <row r="267" spans="1:13" x14ac:dyDescent="0.2">
      <c r="A267" s="21" t="s">
        <v>816</v>
      </c>
      <c r="B267" s="20" t="s">
        <v>673</v>
      </c>
      <c r="C267" s="46" t="s">
        <v>282</v>
      </c>
      <c r="D267" s="20" t="s">
        <v>310</v>
      </c>
      <c r="E267" s="20" t="s">
        <v>48</v>
      </c>
      <c r="F267" s="47">
        <v>44060</v>
      </c>
      <c r="G267" s="47">
        <v>44060</v>
      </c>
      <c r="H267" s="20" t="s">
        <v>248</v>
      </c>
      <c r="I267" s="41" t="s">
        <v>405</v>
      </c>
      <c r="J267" s="22">
        <v>1454669</v>
      </c>
      <c r="K267" s="22">
        <v>0</v>
      </c>
      <c r="L267" s="22">
        <v>767470</v>
      </c>
      <c r="M267" s="22">
        <v>687199</v>
      </c>
    </row>
    <row r="268" spans="1:13" x14ac:dyDescent="0.2">
      <c r="A268" s="21" t="s">
        <v>817</v>
      </c>
      <c r="B268" s="20" t="s">
        <v>673</v>
      </c>
      <c r="C268" s="46" t="s">
        <v>282</v>
      </c>
      <c r="D268" s="20" t="s">
        <v>310</v>
      </c>
      <c r="E268" s="20" t="s">
        <v>48</v>
      </c>
      <c r="F268" s="47">
        <v>44060</v>
      </c>
      <c r="G268" s="47">
        <v>44060</v>
      </c>
      <c r="H268" s="20" t="s">
        <v>248</v>
      </c>
      <c r="I268" s="41" t="s">
        <v>405</v>
      </c>
      <c r="J268" s="22">
        <v>1454669</v>
      </c>
      <c r="K268" s="22">
        <v>0</v>
      </c>
      <c r="L268" s="22">
        <v>767470</v>
      </c>
      <c r="M268" s="22">
        <v>687199</v>
      </c>
    </row>
    <row r="269" spans="1:13" x14ac:dyDescent="0.2">
      <c r="A269" s="21" t="s">
        <v>818</v>
      </c>
      <c r="B269" s="20" t="s">
        <v>681</v>
      </c>
      <c r="C269" s="46" t="s">
        <v>282</v>
      </c>
      <c r="D269" s="20" t="s">
        <v>310</v>
      </c>
      <c r="E269" s="20" t="s">
        <v>48</v>
      </c>
      <c r="F269" s="47">
        <v>44060</v>
      </c>
      <c r="G269" s="47">
        <v>44060</v>
      </c>
      <c r="H269" s="20" t="s">
        <v>248</v>
      </c>
      <c r="I269" s="41" t="s">
        <v>405</v>
      </c>
      <c r="J269" s="22">
        <v>1454669</v>
      </c>
      <c r="K269" s="22">
        <v>0</v>
      </c>
      <c r="L269" s="22">
        <v>767470</v>
      </c>
      <c r="M269" s="22">
        <v>687199</v>
      </c>
    </row>
    <row r="270" spans="1:13" x14ac:dyDescent="0.2">
      <c r="A270" s="21" t="s">
        <v>819</v>
      </c>
      <c r="B270" s="20" t="s">
        <v>681</v>
      </c>
      <c r="C270" s="46" t="s">
        <v>282</v>
      </c>
      <c r="D270" s="20" t="s">
        <v>310</v>
      </c>
      <c r="E270" s="20" t="s">
        <v>48</v>
      </c>
      <c r="F270" s="47">
        <v>44060</v>
      </c>
      <c r="G270" s="47">
        <v>44060</v>
      </c>
      <c r="H270" s="20" t="s">
        <v>248</v>
      </c>
      <c r="I270" s="41" t="s">
        <v>405</v>
      </c>
      <c r="J270" s="22">
        <v>1454669</v>
      </c>
      <c r="K270" s="22">
        <v>0</v>
      </c>
      <c r="L270" s="22">
        <v>767470</v>
      </c>
      <c r="M270" s="22">
        <v>687199</v>
      </c>
    </row>
    <row r="271" spans="1:13" x14ac:dyDescent="0.2">
      <c r="A271" s="21" t="s">
        <v>820</v>
      </c>
      <c r="B271" s="20" t="s">
        <v>681</v>
      </c>
      <c r="C271" s="46" t="s">
        <v>282</v>
      </c>
      <c r="D271" s="20" t="s">
        <v>310</v>
      </c>
      <c r="E271" s="20" t="s">
        <v>48</v>
      </c>
      <c r="F271" s="47">
        <v>44060</v>
      </c>
      <c r="G271" s="47">
        <v>44060</v>
      </c>
      <c r="H271" s="20" t="s">
        <v>248</v>
      </c>
      <c r="I271" s="41" t="s">
        <v>405</v>
      </c>
      <c r="J271" s="22">
        <v>1454669</v>
      </c>
      <c r="K271" s="22">
        <v>0</v>
      </c>
      <c r="L271" s="22">
        <v>767470</v>
      </c>
      <c r="M271" s="22">
        <v>687199</v>
      </c>
    </row>
    <row r="272" spans="1:13" x14ac:dyDescent="0.2">
      <c r="A272" s="21" t="s">
        <v>821</v>
      </c>
      <c r="B272" s="20" t="s">
        <v>822</v>
      </c>
      <c r="C272" s="46" t="s">
        <v>282</v>
      </c>
      <c r="D272" s="20" t="s">
        <v>310</v>
      </c>
      <c r="E272" s="20" t="s">
        <v>48</v>
      </c>
      <c r="F272" s="47">
        <v>44060</v>
      </c>
      <c r="G272" s="47">
        <v>44060</v>
      </c>
      <c r="H272" s="20" t="s">
        <v>248</v>
      </c>
      <c r="I272" s="41" t="s">
        <v>405</v>
      </c>
      <c r="J272" s="22">
        <v>1460578</v>
      </c>
      <c r="K272" s="22">
        <v>0</v>
      </c>
      <c r="L272" s="22">
        <v>770656</v>
      </c>
      <c r="M272" s="22">
        <v>689922</v>
      </c>
    </row>
    <row r="273" spans="1:13" x14ac:dyDescent="0.2">
      <c r="A273" s="21" t="s">
        <v>823</v>
      </c>
      <c r="B273" s="20" t="s">
        <v>824</v>
      </c>
      <c r="C273" s="46" t="s">
        <v>282</v>
      </c>
      <c r="D273" s="20" t="s">
        <v>310</v>
      </c>
      <c r="E273" s="20" t="s">
        <v>48</v>
      </c>
      <c r="F273" s="47">
        <v>44060</v>
      </c>
      <c r="G273" s="47">
        <v>44060</v>
      </c>
      <c r="H273" s="20" t="s">
        <v>248</v>
      </c>
      <c r="I273" s="41" t="s">
        <v>405</v>
      </c>
      <c r="J273" s="22">
        <v>3675264</v>
      </c>
      <c r="K273" s="22">
        <v>0</v>
      </c>
      <c r="L273" s="22">
        <v>1963688</v>
      </c>
      <c r="M273" s="22">
        <v>1711576</v>
      </c>
    </row>
    <row r="274" spans="1:13" x14ac:dyDescent="0.2">
      <c r="A274" s="21" t="s">
        <v>825</v>
      </c>
      <c r="B274" s="20" t="s">
        <v>824</v>
      </c>
      <c r="C274" s="46" t="s">
        <v>282</v>
      </c>
      <c r="D274" s="20" t="s">
        <v>310</v>
      </c>
      <c r="E274" s="20" t="s">
        <v>48</v>
      </c>
      <c r="F274" s="47">
        <v>44060</v>
      </c>
      <c r="G274" s="47">
        <v>44060</v>
      </c>
      <c r="H274" s="20" t="s">
        <v>248</v>
      </c>
      <c r="I274" s="41" t="s">
        <v>405</v>
      </c>
      <c r="J274" s="22">
        <v>3675264</v>
      </c>
      <c r="K274" s="22">
        <v>0</v>
      </c>
      <c r="L274" s="22">
        <v>1963688</v>
      </c>
      <c r="M274" s="22">
        <v>1711576</v>
      </c>
    </row>
    <row r="275" spans="1:13" x14ac:dyDescent="0.2">
      <c r="A275" s="21" t="s">
        <v>826</v>
      </c>
      <c r="B275" s="20" t="s">
        <v>824</v>
      </c>
      <c r="C275" s="46" t="s">
        <v>282</v>
      </c>
      <c r="D275" s="20" t="s">
        <v>310</v>
      </c>
      <c r="E275" s="20" t="s">
        <v>48</v>
      </c>
      <c r="F275" s="47">
        <v>44060</v>
      </c>
      <c r="G275" s="47">
        <v>44060</v>
      </c>
      <c r="H275" s="20" t="s">
        <v>248</v>
      </c>
      <c r="I275" s="41" t="s">
        <v>405</v>
      </c>
      <c r="J275" s="22">
        <v>3675264</v>
      </c>
      <c r="K275" s="22">
        <v>0</v>
      </c>
      <c r="L275" s="22">
        <v>1963688</v>
      </c>
      <c r="M275" s="22">
        <v>1711576</v>
      </c>
    </row>
    <row r="276" spans="1:13" x14ac:dyDescent="0.2">
      <c r="A276" s="21" t="s">
        <v>827</v>
      </c>
      <c r="B276" s="20" t="s">
        <v>828</v>
      </c>
      <c r="C276" s="46" t="s">
        <v>282</v>
      </c>
      <c r="D276" s="20" t="s">
        <v>310</v>
      </c>
      <c r="E276" s="20" t="s">
        <v>48</v>
      </c>
      <c r="F276" s="47">
        <v>44060</v>
      </c>
      <c r="G276" s="47">
        <v>44060</v>
      </c>
      <c r="H276" s="20" t="s">
        <v>248</v>
      </c>
      <c r="I276" s="41" t="s">
        <v>405</v>
      </c>
      <c r="J276" s="22">
        <v>1553288</v>
      </c>
      <c r="K276" s="22">
        <v>0</v>
      </c>
      <c r="L276" s="22">
        <v>820610</v>
      </c>
      <c r="M276" s="22">
        <v>732678</v>
      </c>
    </row>
    <row r="277" spans="1:13" x14ac:dyDescent="0.2">
      <c r="A277" s="21" t="s">
        <v>829</v>
      </c>
      <c r="B277" s="20" t="s">
        <v>828</v>
      </c>
      <c r="C277" s="46" t="s">
        <v>282</v>
      </c>
      <c r="D277" s="20" t="s">
        <v>310</v>
      </c>
      <c r="E277" s="20" t="s">
        <v>48</v>
      </c>
      <c r="F277" s="47">
        <v>44060</v>
      </c>
      <c r="G277" s="47">
        <v>44060</v>
      </c>
      <c r="H277" s="20" t="s">
        <v>248</v>
      </c>
      <c r="I277" s="41" t="s">
        <v>405</v>
      </c>
      <c r="J277" s="22">
        <v>1553288</v>
      </c>
      <c r="K277" s="22">
        <v>0</v>
      </c>
      <c r="L277" s="22">
        <v>820610</v>
      </c>
      <c r="M277" s="22">
        <v>732678</v>
      </c>
    </row>
    <row r="278" spans="1:13" x14ac:dyDescent="0.2">
      <c r="A278" s="21" t="s">
        <v>830</v>
      </c>
      <c r="B278" s="20" t="s">
        <v>828</v>
      </c>
      <c r="C278" s="46" t="s">
        <v>282</v>
      </c>
      <c r="D278" s="20" t="s">
        <v>310</v>
      </c>
      <c r="E278" s="20" t="s">
        <v>48</v>
      </c>
      <c r="F278" s="47">
        <v>44060</v>
      </c>
      <c r="G278" s="47">
        <v>44060</v>
      </c>
      <c r="H278" s="20" t="s">
        <v>248</v>
      </c>
      <c r="I278" s="41" t="s">
        <v>405</v>
      </c>
      <c r="J278" s="22">
        <v>1553288</v>
      </c>
      <c r="K278" s="22">
        <v>0</v>
      </c>
      <c r="L278" s="22">
        <v>820610</v>
      </c>
      <c r="M278" s="22">
        <v>732678</v>
      </c>
    </row>
    <row r="279" spans="1:13" x14ac:dyDescent="0.2">
      <c r="A279" s="21" t="s">
        <v>831</v>
      </c>
      <c r="B279" s="20" t="s">
        <v>828</v>
      </c>
      <c r="C279" s="46" t="s">
        <v>282</v>
      </c>
      <c r="D279" s="20" t="s">
        <v>310</v>
      </c>
      <c r="E279" s="20" t="s">
        <v>48</v>
      </c>
      <c r="F279" s="47">
        <v>44060</v>
      </c>
      <c r="G279" s="47">
        <v>44060</v>
      </c>
      <c r="H279" s="20" t="s">
        <v>248</v>
      </c>
      <c r="I279" s="41" t="s">
        <v>405</v>
      </c>
      <c r="J279" s="22">
        <v>1553288</v>
      </c>
      <c r="K279" s="22">
        <v>0</v>
      </c>
      <c r="L279" s="22">
        <v>820610</v>
      </c>
      <c r="M279" s="22">
        <v>732678</v>
      </c>
    </row>
    <row r="280" spans="1:13" x14ac:dyDescent="0.2">
      <c r="A280" s="21" t="s">
        <v>832</v>
      </c>
      <c r="B280" s="20" t="s">
        <v>828</v>
      </c>
      <c r="C280" s="46" t="s">
        <v>282</v>
      </c>
      <c r="D280" s="20" t="s">
        <v>310</v>
      </c>
      <c r="E280" s="20" t="s">
        <v>48</v>
      </c>
      <c r="F280" s="47">
        <v>44060</v>
      </c>
      <c r="G280" s="47">
        <v>44060</v>
      </c>
      <c r="H280" s="20" t="s">
        <v>248</v>
      </c>
      <c r="I280" s="41" t="s">
        <v>405</v>
      </c>
      <c r="J280" s="22">
        <v>1553288</v>
      </c>
      <c r="K280" s="22">
        <v>0</v>
      </c>
      <c r="L280" s="22">
        <v>820610</v>
      </c>
      <c r="M280" s="22">
        <v>732678</v>
      </c>
    </row>
    <row r="281" spans="1:13" x14ac:dyDescent="0.2">
      <c r="A281" s="21" t="s">
        <v>833</v>
      </c>
      <c r="B281" s="20" t="s">
        <v>828</v>
      </c>
      <c r="C281" s="46" t="s">
        <v>282</v>
      </c>
      <c r="D281" s="20" t="s">
        <v>310</v>
      </c>
      <c r="E281" s="20" t="s">
        <v>48</v>
      </c>
      <c r="F281" s="47">
        <v>44060</v>
      </c>
      <c r="G281" s="47">
        <v>44060</v>
      </c>
      <c r="H281" s="20" t="s">
        <v>248</v>
      </c>
      <c r="I281" s="41" t="s">
        <v>405</v>
      </c>
      <c r="J281" s="22">
        <v>1553288</v>
      </c>
      <c r="K281" s="22">
        <v>0</v>
      </c>
      <c r="L281" s="22">
        <v>820610</v>
      </c>
      <c r="M281" s="22">
        <v>732678</v>
      </c>
    </row>
    <row r="282" spans="1:13" x14ac:dyDescent="0.2">
      <c r="A282" s="21" t="s">
        <v>834</v>
      </c>
      <c r="B282" s="20" t="s">
        <v>835</v>
      </c>
      <c r="C282" s="46" t="s">
        <v>282</v>
      </c>
      <c r="D282" s="20" t="s">
        <v>310</v>
      </c>
      <c r="E282" s="20" t="s">
        <v>48</v>
      </c>
      <c r="F282" s="47">
        <v>44060</v>
      </c>
      <c r="G282" s="47">
        <v>44060</v>
      </c>
      <c r="H282" s="20" t="s">
        <v>248</v>
      </c>
      <c r="I282" s="41" t="s">
        <v>405</v>
      </c>
      <c r="J282" s="22">
        <v>1553288</v>
      </c>
      <c r="K282" s="22">
        <v>0</v>
      </c>
      <c r="L282" s="22">
        <v>820610</v>
      </c>
      <c r="M282" s="22">
        <v>732678</v>
      </c>
    </row>
    <row r="283" spans="1:13" x14ac:dyDescent="0.2">
      <c r="A283" s="21" t="s">
        <v>836</v>
      </c>
      <c r="B283" s="20" t="s">
        <v>837</v>
      </c>
      <c r="C283" s="46" t="s">
        <v>282</v>
      </c>
      <c r="D283" s="20" t="s">
        <v>310</v>
      </c>
      <c r="E283" s="20" t="s">
        <v>48</v>
      </c>
      <c r="F283" s="47">
        <v>44060</v>
      </c>
      <c r="G283" s="47">
        <v>44060</v>
      </c>
      <c r="H283" s="20" t="s">
        <v>248</v>
      </c>
      <c r="I283" s="41" t="s">
        <v>405</v>
      </c>
      <c r="J283" s="22">
        <v>1869830</v>
      </c>
      <c r="K283" s="22">
        <v>0</v>
      </c>
      <c r="L283" s="22">
        <v>991130</v>
      </c>
      <c r="M283" s="22">
        <v>878700</v>
      </c>
    </row>
    <row r="284" spans="1:13" x14ac:dyDescent="0.2">
      <c r="A284" s="21" t="s">
        <v>838</v>
      </c>
      <c r="B284" s="20" t="s">
        <v>837</v>
      </c>
      <c r="C284" s="46" t="s">
        <v>282</v>
      </c>
      <c r="D284" s="20" t="s">
        <v>310</v>
      </c>
      <c r="E284" s="20" t="s">
        <v>48</v>
      </c>
      <c r="F284" s="47">
        <v>44060</v>
      </c>
      <c r="G284" s="47">
        <v>44060</v>
      </c>
      <c r="H284" s="20" t="s">
        <v>248</v>
      </c>
      <c r="I284" s="41" t="s">
        <v>405</v>
      </c>
      <c r="J284" s="22">
        <v>1869830</v>
      </c>
      <c r="K284" s="22">
        <v>0</v>
      </c>
      <c r="L284" s="22">
        <v>991130</v>
      </c>
      <c r="M284" s="22">
        <v>878700</v>
      </c>
    </row>
    <row r="285" spans="1:13" x14ac:dyDescent="0.2">
      <c r="A285" s="21" t="s">
        <v>839</v>
      </c>
      <c r="B285" s="20" t="s">
        <v>840</v>
      </c>
      <c r="C285" s="46" t="s">
        <v>282</v>
      </c>
      <c r="D285" s="20" t="s">
        <v>310</v>
      </c>
      <c r="E285" s="20" t="s">
        <v>48</v>
      </c>
      <c r="F285" s="47">
        <v>44060</v>
      </c>
      <c r="G285" s="47">
        <v>44060</v>
      </c>
      <c r="H285" s="20" t="s">
        <v>248</v>
      </c>
      <c r="I285" s="41" t="s">
        <v>405</v>
      </c>
      <c r="J285" s="22">
        <v>2347175</v>
      </c>
      <c r="K285" s="22">
        <v>0</v>
      </c>
      <c r="L285" s="22">
        <v>1248249</v>
      </c>
      <c r="M285" s="22">
        <v>1098926</v>
      </c>
    </row>
    <row r="286" spans="1:13" x14ac:dyDescent="0.2">
      <c r="A286" s="21" t="s">
        <v>841</v>
      </c>
      <c r="B286" s="20" t="s">
        <v>842</v>
      </c>
      <c r="C286" s="46" t="s">
        <v>282</v>
      </c>
      <c r="D286" s="20" t="s">
        <v>310</v>
      </c>
      <c r="E286" s="20" t="s">
        <v>48</v>
      </c>
      <c r="F286" s="47">
        <v>44060</v>
      </c>
      <c r="G286" s="47">
        <v>44060</v>
      </c>
      <c r="H286" s="20" t="s">
        <v>248</v>
      </c>
      <c r="I286" s="41" t="s">
        <v>405</v>
      </c>
      <c r="J286" s="22">
        <v>2347175</v>
      </c>
      <c r="K286" s="22">
        <v>0</v>
      </c>
      <c r="L286" s="22">
        <v>1248249</v>
      </c>
      <c r="M286" s="22">
        <v>1098926</v>
      </c>
    </row>
    <row r="287" spans="1:13" x14ac:dyDescent="0.2">
      <c r="A287" s="21" t="s">
        <v>843</v>
      </c>
      <c r="B287" s="20" t="s">
        <v>842</v>
      </c>
      <c r="C287" s="46" t="s">
        <v>282</v>
      </c>
      <c r="D287" s="20" t="s">
        <v>310</v>
      </c>
      <c r="E287" s="20" t="s">
        <v>48</v>
      </c>
      <c r="F287" s="47">
        <v>44060</v>
      </c>
      <c r="G287" s="47">
        <v>44060</v>
      </c>
      <c r="H287" s="20" t="s">
        <v>248</v>
      </c>
      <c r="I287" s="41" t="s">
        <v>405</v>
      </c>
      <c r="J287" s="22">
        <v>2347175</v>
      </c>
      <c r="K287" s="22">
        <v>0</v>
      </c>
      <c r="L287" s="22">
        <v>1248249</v>
      </c>
      <c r="M287" s="22">
        <v>1098926</v>
      </c>
    </row>
    <row r="288" spans="1:13" x14ac:dyDescent="0.2">
      <c r="A288" s="21" t="s">
        <v>844</v>
      </c>
      <c r="B288" s="20" t="s">
        <v>845</v>
      </c>
      <c r="C288" s="46" t="s">
        <v>282</v>
      </c>
      <c r="D288" s="20" t="s">
        <v>310</v>
      </c>
      <c r="E288" s="20" t="s">
        <v>48</v>
      </c>
      <c r="F288" s="47">
        <v>44060</v>
      </c>
      <c r="G288" s="47">
        <v>44060</v>
      </c>
      <c r="H288" s="20" t="s">
        <v>248</v>
      </c>
      <c r="I288" s="41" t="s">
        <v>405</v>
      </c>
      <c r="J288" s="22">
        <v>2347175</v>
      </c>
      <c r="K288" s="22">
        <v>0</v>
      </c>
      <c r="L288" s="22">
        <v>1248249</v>
      </c>
      <c r="M288" s="22">
        <v>1098926</v>
      </c>
    </row>
    <row r="289" spans="1:13" x14ac:dyDescent="0.2">
      <c r="A289" s="21" t="s">
        <v>846</v>
      </c>
      <c r="B289" s="20" t="s">
        <v>845</v>
      </c>
      <c r="C289" s="46" t="s">
        <v>282</v>
      </c>
      <c r="D289" s="20" t="s">
        <v>310</v>
      </c>
      <c r="E289" s="20" t="s">
        <v>48</v>
      </c>
      <c r="F289" s="47">
        <v>44060</v>
      </c>
      <c r="G289" s="47">
        <v>44060</v>
      </c>
      <c r="H289" s="20" t="s">
        <v>248</v>
      </c>
      <c r="I289" s="41" t="s">
        <v>405</v>
      </c>
      <c r="J289" s="22">
        <v>2347175</v>
      </c>
      <c r="K289" s="22">
        <v>0</v>
      </c>
      <c r="L289" s="22">
        <v>1248249</v>
      </c>
      <c r="M289" s="22">
        <v>1098926</v>
      </c>
    </row>
    <row r="290" spans="1:13" x14ac:dyDescent="0.2">
      <c r="A290" s="21" t="s">
        <v>847</v>
      </c>
      <c r="B290" s="20" t="s">
        <v>848</v>
      </c>
      <c r="C290" s="46" t="s">
        <v>282</v>
      </c>
      <c r="D290" s="20" t="s">
        <v>310</v>
      </c>
      <c r="E290" s="20" t="s">
        <v>48</v>
      </c>
      <c r="F290" s="47">
        <v>44060</v>
      </c>
      <c r="G290" s="47">
        <v>44060</v>
      </c>
      <c r="H290" s="20" t="s">
        <v>248</v>
      </c>
      <c r="I290" s="41" t="s">
        <v>405</v>
      </c>
      <c r="J290" s="22">
        <v>2869319</v>
      </c>
      <c r="K290" s="22">
        <v>0</v>
      </c>
      <c r="L290" s="22">
        <v>1529546</v>
      </c>
      <c r="M290" s="22">
        <v>1339773</v>
      </c>
    </row>
    <row r="291" spans="1:13" x14ac:dyDescent="0.2">
      <c r="A291" s="21" t="s">
        <v>849</v>
      </c>
      <c r="B291" s="20" t="s">
        <v>848</v>
      </c>
      <c r="C291" s="46" t="s">
        <v>282</v>
      </c>
      <c r="D291" s="20" t="s">
        <v>310</v>
      </c>
      <c r="E291" s="20" t="s">
        <v>48</v>
      </c>
      <c r="F291" s="47">
        <v>44060</v>
      </c>
      <c r="G291" s="47">
        <v>44060</v>
      </c>
      <c r="H291" s="20" t="s">
        <v>248</v>
      </c>
      <c r="I291" s="41" t="s">
        <v>405</v>
      </c>
      <c r="J291" s="22">
        <v>2869319</v>
      </c>
      <c r="K291" s="22">
        <v>0</v>
      </c>
      <c r="L291" s="22">
        <v>1529546</v>
      </c>
      <c r="M291" s="22">
        <v>1339773</v>
      </c>
    </row>
    <row r="292" spans="1:13" x14ac:dyDescent="0.2">
      <c r="A292" s="21" t="s">
        <v>850</v>
      </c>
      <c r="B292" s="20" t="s">
        <v>848</v>
      </c>
      <c r="C292" s="46" t="s">
        <v>282</v>
      </c>
      <c r="D292" s="20" t="s">
        <v>310</v>
      </c>
      <c r="E292" s="20" t="s">
        <v>48</v>
      </c>
      <c r="F292" s="47">
        <v>44060</v>
      </c>
      <c r="G292" s="47">
        <v>44060</v>
      </c>
      <c r="H292" s="20" t="s">
        <v>248</v>
      </c>
      <c r="I292" s="41" t="s">
        <v>405</v>
      </c>
      <c r="J292" s="22">
        <v>2869319</v>
      </c>
      <c r="K292" s="22">
        <v>0</v>
      </c>
      <c r="L292" s="22">
        <v>1529546</v>
      </c>
      <c r="M292" s="22">
        <v>1339773</v>
      </c>
    </row>
    <row r="293" spans="1:13" x14ac:dyDescent="0.2">
      <c r="A293" s="21" t="s">
        <v>851</v>
      </c>
      <c r="B293" s="20" t="s">
        <v>852</v>
      </c>
      <c r="C293" s="46" t="s">
        <v>282</v>
      </c>
      <c r="D293" s="20" t="s">
        <v>310</v>
      </c>
      <c r="E293" s="20" t="s">
        <v>48</v>
      </c>
      <c r="F293" s="47">
        <v>44060</v>
      </c>
      <c r="G293" s="47">
        <v>44060</v>
      </c>
      <c r="H293" s="20" t="s">
        <v>248</v>
      </c>
      <c r="I293" s="41" t="s">
        <v>405</v>
      </c>
      <c r="J293" s="22">
        <v>4279611</v>
      </c>
      <c r="K293" s="22">
        <v>0</v>
      </c>
      <c r="L293" s="22">
        <v>2289251</v>
      </c>
      <c r="M293" s="22">
        <v>1990360</v>
      </c>
    </row>
    <row r="294" spans="1:13" x14ac:dyDescent="0.2">
      <c r="A294" s="21" t="s">
        <v>853</v>
      </c>
      <c r="B294" s="20" t="s">
        <v>852</v>
      </c>
      <c r="C294" s="46" t="s">
        <v>282</v>
      </c>
      <c r="D294" s="20" t="s">
        <v>310</v>
      </c>
      <c r="E294" s="20" t="s">
        <v>48</v>
      </c>
      <c r="F294" s="47">
        <v>44060</v>
      </c>
      <c r="G294" s="47">
        <v>44060</v>
      </c>
      <c r="H294" s="20" t="s">
        <v>248</v>
      </c>
      <c r="I294" s="41" t="s">
        <v>405</v>
      </c>
      <c r="J294" s="22">
        <v>4279611</v>
      </c>
      <c r="K294" s="22">
        <v>0</v>
      </c>
      <c r="L294" s="22">
        <v>2289251</v>
      </c>
      <c r="M294" s="22">
        <v>1990360</v>
      </c>
    </row>
    <row r="295" spans="1:13" x14ac:dyDescent="0.2">
      <c r="A295" s="21" t="s">
        <v>854</v>
      </c>
      <c r="B295" s="20" t="s">
        <v>855</v>
      </c>
      <c r="C295" s="46" t="s">
        <v>282</v>
      </c>
      <c r="D295" s="20" t="s">
        <v>310</v>
      </c>
      <c r="E295" s="20" t="s">
        <v>48</v>
      </c>
      <c r="F295" s="47">
        <v>44123</v>
      </c>
      <c r="G295" s="47">
        <v>44123</v>
      </c>
      <c r="H295" s="20" t="s">
        <v>248</v>
      </c>
      <c r="I295" s="41" t="s">
        <v>405</v>
      </c>
      <c r="J295" s="22">
        <v>2251895</v>
      </c>
      <c r="K295" s="22">
        <v>0</v>
      </c>
      <c r="L295" s="22">
        <v>1163219</v>
      </c>
      <c r="M295" s="22">
        <v>1088676</v>
      </c>
    </row>
    <row r="296" spans="1:13" x14ac:dyDescent="0.2">
      <c r="A296" s="21" t="s">
        <v>856</v>
      </c>
      <c r="B296" s="20" t="s">
        <v>855</v>
      </c>
      <c r="C296" s="46" t="s">
        <v>282</v>
      </c>
      <c r="D296" s="20" t="s">
        <v>310</v>
      </c>
      <c r="E296" s="20" t="s">
        <v>48</v>
      </c>
      <c r="F296" s="47">
        <v>44123</v>
      </c>
      <c r="G296" s="47">
        <v>44123</v>
      </c>
      <c r="H296" s="20" t="s">
        <v>248</v>
      </c>
      <c r="I296" s="41" t="s">
        <v>405</v>
      </c>
      <c r="J296" s="22">
        <v>2251895</v>
      </c>
      <c r="K296" s="22">
        <v>0</v>
      </c>
      <c r="L296" s="22">
        <v>1163219</v>
      </c>
      <c r="M296" s="22">
        <v>1088676</v>
      </c>
    </row>
    <row r="297" spans="1:13" x14ac:dyDescent="0.2">
      <c r="A297" s="21" t="s">
        <v>857</v>
      </c>
      <c r="B297" s="20" t="s">
        <v>855</v>
      </c>
      <c r="C297" s="46" t="s">
        <v>282</v>
      </c>
      <c r="D297" s="20" t="s">
        <v>310</v>
      </c>
      <c r="E297" s="20" t="s">
        <v>48</v>
      </c>
      <c r="F297" s="47">
        <v>44123</v>
      </c>
      <c r="G297" s="47">
        <v>44123</v>
      </c>
      <c r="H297" s="20" t="s">
        <v>248</v>
      </c>
      <c r="I297" s="41" t="s">
        <v>405</v>
      </c>
      <c r="J297" s="22">
        <v>2251895</v>
      </c>
      <c r="K297" s="22">
        <v>0</v>
      </c>
      <c r="L297" s="22">
        <v>1163219</v>
      </c>
      <c r="M297" s="22">
        <v>1088676</v>
      </c>
    </row>
    <row r="298" spans="1:13" x14ac:dyDescent="0.2">
      <c r="A298" s="21" t="s">
        <v>858</v>
      </c>
      <c r="B298" s="20" t="s">
        <v>855</v>
      </c>
      <c r="C298" s="46" t="s">
        <v>282</v>
      </c>
      <c r="D298" s="20" t="s">
        <v>310</v>
      </c>
      <c r="E298" s="20" t="s">
        <v>48</v>
      </c>
      <c r="F298" s="47">
        <v>44123</v>
      </c>
      <c r="G298" s="47">
        <v>44123</v>
      </c>
      <c r="H298" s="20" t="s">
        <v>248</v>
      </c>
      <c r="I298" s="41" t="s">
        <v>405</v>
      </c>
      <c r="J298" s="22">
        <v>2251895</v>
      </c>
      <c r="K298" s="22">
        <v>0</v>
      </c>
      <c r="L298" s="22">
        <v>1163219</v>
      </c>
      <c r="M298" s="22">
        <v>1088676</v>
      </c>
    </row>
    <row r="299" spans="1:13" x14ac:dyDescent="0.2">
      <c r="A299" s="21" t="s">
        <v>859</v>
      </c>
      <c r="B299" s="20" t="s">
        <v>855</v>
      </c>
      <c r="C299" s="46" t="s">
        <v>282</v>
      </c>
      <c r="D299" s="20" t="s">
        <v>310</v>
      </c>
      <c r="E299" s="20" t="s">
        <v>48</v>
      </c>
      <c r="F299" s="47">
        <v>44123</v>
      </c>
      <c r="G299" s="47">
        <v>44123</v>
      </c>
      <c r="H299" s="20" t="s">
        <v>248</v>
      </c>
      <c r="I299" s="41" t="s">
        <v>405</v>
      </c>
      <c r="J299" s="22">
        <v>2251895</v>
      </c>
      <c r="K299" s="22">
        <v>0</v>
      </c>
      <c r="L299" s="22">
        <v>1163219</v>
      </c>
      <c r="M299" s="22">
        <v>1088676</v>
      </c>
    </row>
    <row r="300" spans="1:13" x14ac:dyDescent="0.2">
      <c r="A300" s="21" t="s">
        <v>860</v>
      </c>
      <c r="B300" s="20" t="s">
        <v>855</v>
      </c>
      <c r="C300" s="46" t="s">
        <v>282</v>
      </c>
      <c r="D300" s="20" t="s">
        <v>310</v>
      </c>
      <c r="E300" s="20" t="s">
        <v>48</v>
      </c>
      <c r="F300" s="47">
        <v>44123</v>
      </c>
      <c r="G300" s="47">
        <v>44123</v>
      </c>
      <c r="H300" s="20" t="s">
        <v>248</v>
      </c>
      <c r="I300" s="41" t="s">
        <v>405</v>
      </c>
      <c r="J300" s="22">
        <v>2251895</v>
      </c>
      <c r="K300" s="22">
        <v>0</v>
      </c>
      <c r="L300" s="22">
        <v>1163219</v>
      </c>
      <c r="M300" s="22">
        <v>1088676</v>
      </c>
    </row>
    <row r="301" spans="1:13" x14ac:dyDescent="0.2">
      <c r="A301" s="21" t="s">
        <v>861</v>
      </c>
      <c r="B301" s="20" t="s">
        <v>855</v>
      </c>
      <c r="C301" s="46" t="s">
        <v>282</v>
      </c>
      <c r="D301" s="20" t="s">
        <v>310</v>
      </c>
      <c r="E301" s="20" t="s">
        <v>48</v>
      </c>
      <c r="F301" s="47">
        <v>44123</v>
      </c>
      <c r="G301" s="47">
        <v>44123</v>
      </c>
      <c r="H301" s="20" t="s">
        <v>248</v>
      </c>
      <c r="I301" s="41" t="s">
        <v>405</v>
      </c>
      <c r="J301" s="22">
        <v>2251895</v>
      </c>
      <c r="K301" s="22">
        <v>0</v>
      </c>
      <c r="L301" s="22">
        <v>1163219</v>
      </c>
      <c r="M301" s="22">
        <v>1088676</v>
      </c>
    </row>
    <row r="302" spans="1:13" x14ac:dyDescent="0.2">
      <c r="A302" s="21" t="s">
        <v>862</v>
      </c>
      <c r="B302" s="20" t="s">
        <v>863</v>
      </c>
      <c r="C302" s="46" t="s">
        <v>282</v>
      </c>
      <c r="D302" s="20" t="s">
        <v>310</v>
      </c>
      <c r="E302" s="20" t="s">
        <v>48</v>
      </c>
      <c r="F302" s="47">
        <v>44123</v>
      </c>
      <c r="G302" s="47">
        <v>44123</v>
      </c>
      <c r="H302" s="20" t="s">
        <v>248</v>
      </c>
      <c r="I302" s="41" t="s">
        <v>405</v>
      </c>
      <c r="J302" s="22">
        <v>2657642</v>
      </c>
      <c r="K302" s="22">
        <v>0</v>
      </c>
      <c r="L302" s="22">
        <v>1375514</v>
      </c>
      <c r="M302" s="22">
        <v>1282128</v>
      </c>
    </row>
    <row r="303" spans="1:13" x14ac:dyDescent="0.2">
      <c r="A303" s="21" t="s">
        <v>864</v>
      </c>
      <c r="B303" s="20" t="s">
        <v>865</v>
      </c>
      <c r="C303" s="46" t="s">
        <v>282</v>
      </c>
      <c r="D303" s="20" t="s">
        <v>310</v>
      </c>
      <c r="E303" s="20" t="s">
        <v>48</v>
      </c>
      <c r="F303" s="47">
        <v>44123</v>
      </c>
      <c r="G303" s="47">
        <v>44123</v>
      </c>
      <c r="H303" s="20" t="s">
        <v>248</v>
      </c>
      <c r="I303" s="41" t="s">
        <v>405</v>
      </c>
      <c r="J303" s="22">
        <v>3393373</v>
      </c>
      <c r="K303" s="22">
        <v>0</v>
      </c>
      <c r="L303" s="22">
        <v>1760434</v>
      </c>
      <c r="M303" s="22">
        <v>1632939</v>
      </c>
    </row>
    <row r="304" spans="1:13" x14ac:dyDescent="0.2">
      <c r="A304" s="21" t="s">
        <v>866</v>
      </c>
      <c r="B304" s="20" t="s">
        <v>865</v>
      </c>
      <c r="C304" s="46" t="s">
        <v>282</v>
      </c>
      <c r="D304" s="20" t="s">
        <v>310</v>
      </c>
      <c r="E304" s="20" t="s">
        <v>48</v>
      </c>
      <c r="F304" s="47">
        <v>44123</v>
      </c>
      <c r="G304" s="47">
        <v>44123</v>
      </c>
      <c r="H304" s="20" t="s">
        <v>248</v>
      </c>
      <c r="I304" s="41" t="s">
        <v>405</v>
      </c>
      <c r="J304" s="22">
        <v>3393373</v>
      </c>
      <c r="K304" s="22">
        <v>0</v>
      </c>
      <c r="L304" s="22">
        <v>1760434</v>
      </c>
      <c r="M304" s="22">
        <v>1632939</v>
      </c>
    </row>
    <row r="305" spans="1:13" x14ac:dyDescent="0.2">
      <c r="A305" s="21" t="s">
        <v>867</v>
      </c>
      <c r="B305" s="20" t="s">
        <v>865</v>
      </c>
      <c r="C305" s="46" t="s">
        <v>282</v>
      </c>
      <c r="D305" s="20" t="s">
        <v>310</v>
      </c>
      <c r="E305" s="20" t="s">
        <v>48</v>
      </c>
      <c r="F305" s="47">
        <v>44123</v>
      </c>
      <c r="G305" s="47">
        <v>44123</v>
      </c>
      <c r="H305" s="20" t="s">
        <v>248</v>
      </c>
      <c r="I305" s="41" t="s">
        <v>405</v>
      </c>
      <c r="J305" s="22">
        <v>3393373</v>
      </c>
      <c r="K305" s="22">
        <v>0</v>
      </c>
      <c r="L305" s="22">
        <v>1760434</v>
      </c>
      <c r="M305" s="22">
        <v>1632939</v>
      </c>
    </row>
    <row r="306" spans="1:13" x14ac:dyDescent="0.2">
      <c r="A306" s="21" t="s">
        <v>868</v>
      </c>
      <c r="B306" s="20" t="s">
        <v>865</v>
      </c>
      <c r="C306" s="46" t="s">
        <v>282</v>
      </c>
      <c r="D306" s="20" t="s">
        <v>310</v>
      </c>
      <c r="E306" s="20" t="s">
        <v>48</v>
      </c>
      <c r="F306" s="47">
        <v>44123</v>
      </c>
      <c r="G306" s="47">
        <v>44123</v>
      </c>
      <c r="H306" s="20" t="s">
        <v>248</v>
      </c>
      <c r="I306" s="41" t="s">
        <v>405</v>
      </c>
      <c r="J306" s="22">
        <v>3393373</v>
      </c>
      <c r="K306" s="22">
        <v>0</v>
      </c>
      <c r="L306" s="22">
        <v>1760434</v>
      </c>
      <c r="M306" s="22">
        <v>1632939</v>
      </c>
    </row>
    <row r="307" spans="1:13" x14ac:dyDescent="0.2">
      <c r="A307" s="21" t="s">
        <v>869</v>
      </c>
      <c r="B307" s="20" t="s">
        <v>865</v>
      </c>
      <c r="C307" s="46" t="s">
        <v>282</v>
      </c>
      <c r="D307" s="20" t="s">
        <v>310</v>
      </c>
      <c r="E307" s="20" t="s">
        <v>48</v>
      </c>
      <c r="F307" s="47">
        <v>44123</v>
      </c>
      <c r="G307" s="47">
        <v>44123</v>
      </c>
      <c r="H307" s="20" t="s">
        <v>248</v>
      </c>
      <c r="I307" s="41" t="s">
        <v>405</v>
      </c>
      <c r="J307" s="22">
        <v>3393373</v>
      </c>
      <c r="K307" s="22">
        <v>0</v>
      </c>
      <c r="L307" s="22">
        <v>1760434</v>
      </c>
      <c r="M307" s="22">
        <v>1632939</v>
      </c>
    </row>
    <row r="308" spans="1:13" x14ac:dyDescent="0.2">
      <c r="A308" s="21" t="s">
        <v>870</v>
      </c>
      <c r="B308" s="20" t="s">
        <v>865</v>
      </c>
      <c r="C308" s="46" t="s">
        <v>282</v>
      </c>
      <c r="D308" s="20" t="s">
        <v>310</v>
      </c>
      <c r="E308" s="20" t="s">
        <v>48</v>
      </c>
      <c r="F308" s="47">
        <v>44123</v>
      </c>
      <c r="G308" s="47">
        <v>44123</v>
      </c>
      <c r="H308" s="20" t="s">
        <v>248</v>
      </c>
      <c r="I308" s="41" t="s">
        <v>405</v>
      </c>
      <c r="J308" s="22">
        <v>3393373</v>
      </c>
      <c r="K308" s="22">
        <v>0</v>
      </c>
      <c r="L308" s="22">
        <v>1760434</v>
      </c>
      <c r="M308" s="22">
        <v>1632939</v>
      </c>
    </row>
    <row r="309" spans="1:13" x14ac:dyDescent="0.2">
      <c r="A309" s="21" t="s">
        <v>871</v>
      </c>
      <c r="B309" s="20" t="s">
        <v>872</v>
      </c>
      <c r="C309" s="46" t="s">
        <v>282</v>
      </c>
      <c r="D309" s="20" t="s">
        <v>310</v>
      </c>
      <c r="E309" s="20" t="s">
        <v>48</v>
      </c>
      <c r="F309" s="47">
        <v>44123</v>
      </c>
      <c r="G309" s="47">
        <v>44123</v>
      </c>
      <c r="H309" s="20" t="s">
        <v>248</v>
      </c>
      <c r="I309" s="41" t="s">
        <v>405</v>
      </c>
      <c r="J309" s="22">
        <v>4103628</v>
      </c>
      <c r="K309" s="22">
        <v>0</v>
      </c>
      <c r="L309" s="22">
        <v>2132044</v>
      </c>
      <c r="M309" s="22">
        <v>1971584</v>
      </c>
    </row>
    <row r="310" spans="1:13" x14ac:dyDescent="0.2">
      <c r="A310" s="21" t="s">
        <v>873</v>
      </c>
      <c r="B310" s="20" t="s">
        <v>874</v>
      </c>
      <c r="C310" s="46" t="s">
        <v>282</v>
      </c>
      <c r="D310" s="20" t="s">
        <v>310</v>
      </c>
      <c r="E310" s="20" t="s">
        <v>48</v>
      </c>
      <c r="F310" s="47">
        <v>44123</v>
      </c>
      <c r="G310" s="47">
        <v>44123</v>
      </c>
      <c r="H310" s="20" t="s">
        <v>248</v>
      </c>
      <c r="I310" s="41" t="s">
        <v>405</v>
      </c>
      <c r="J310" s="22">
        <v>5478433</v>
      </c>
      <c r="K310" s="22">
        <v>0</v>
      </c>
      <c r="L310" s="22">
        <v>2781963</v>
      </c>
      <c r="M310" s="22">
        <v>2696470</v>
      </c>
    </row>
    <row r="311" spans="1:13" x14ac:dyDescent="0.2">
      <c r="A311" s="21" t="s">
        <v>875</v>
      </c>
      <c r="B311" s="20" t="s">
        <v>876</v>
      </c>
      <c r="C311" s="46" t="s">
        <v>282</v>
      </c>
      <c r="D311" s="20" t="s">
        <v>310</v>
      </c>
      <c r="E311" s="20" t="s">
        <v>48</v>
      </c>
      <c r="F311" s="47">
        <v>44123</v>
      </c>
      <c r="G311" s="47">
        <v>44123</v>
      </c>
      <c r="H311" s="20" t="s">
        <v>248</v>
      </c>
      <c r="I311" s="41" t="s">
        <v>405</v>
      </c>
      <c r="J311" s="22">
        <v>5331350</v>
      </c>
      <c r="K311" s="22">
        <v>0</v>
      </c>
      <c r="L311" s="22">
        <v>2774383</v>
      </c>
      <c r="M311" s="22">
        <v>2556967</v>
      </c>
    </row>
    <row r="312" spans="1:13" x14ac:dyDescent="0.2">
      <c r="A312" s="21" t="s">
        <v>877</v>
      </c>
      <c r="B312" s="20" t="s">
        <v>878</v>
      </c>
      <c r="C312" s="46" t="s">
        <v>282</v>
      </c>
      <c r="D312" s="20" t="s">
        <v>310</v>
      </c>
      <c r="E312" s="20" t="s">
        <v>48</v>
      </c>
      <c r="F312" s="47">
        <v>44123</v>
      </c>
      <c r="G312" s="47">
        <v>44123</v>
      </c>
      <c r="H312" s="20" t="s">
        <v>248</v>
      </c>
      <c r="I312" s="41" t="s">
        <v>405</v>
      </c>
      <c r="J312" s="22">
        <v>4995788</v>
      </c>
      <c r="K312" s="22">
        <v>0</v>
      </c>
      <c r="L312" s="22">
        <v>2598814</v>
      </c>
      <c r="M312" s="22">
        <v>2396974</v>
      </c>
    </row>
    <row r="313" spans="1:13" x14ac:dyDescent="0.2">
      <c r="A313" s="21" t="s">
        <v>879</v>
      </c>
      <c r="B313" s="20" t="s">
        <v>878</v>
      </c>
      <c r="C313" s="46" t="s">
        <v>282</v>
      </c>
      <c r="D313" s="20" t="s">
        <v>310</v>
      </c>
      <c r="E313" s="20" t="s">
        <v>48</v>
      </c>
      <c r="F313" s="47">
        <v>44123</v>
      </c>
      <c r="G313" s="47">
        <v>44123</v>
      </c>
      <c r="H313" s="20" t="s">
        <v>248</v>
      </c>
      <c r="I313" s="41" t="s">
        <v>405</v>
      </c>
      <c r="J313" s="22">
        <v>4995788</v>
      </c>
      <c r="K313" s="22">
        <v>0</v>
      </c>
      <c r="L313" s="22">
        <v>2598814</v>
      </c>
      <c r="M313" s="22">
        <v>2396974</v>
      </c>
    </row>
    <row r="314" spans="1:13" x14ac:dyDescent="0.2">
      <c r="A314" s="21" t="s">
        <v>880</v>
      </c>
      <c r="B314" s="20" t="s">
        <v>878</v>
      </c>
      <c r="C314" s="46" t="s">
        <v>282</v>
      </c>
      <c r="D314" s="20" t="s">
        <v>310</v>
      </c>
      <c r="E314" s="20" t="s">
        <v>48</v>
      </c>
      <c r="F314" s="47">
        <v>44123</v>
      </c>
      <c r="G314" s="47">
        <v>44123</v>
      </c>
      <c r="H314" s="20" t="s">
        <v>248</v>
      </c>
      <c r="I314" s="41" t="s">
        <v>405</v>
      </c>
      <c r="J314" s="22">
        <v>4995788</v>
      </c>
      <c r="K314" s="22">
        <v>0</v>
      </c>
      <c r="L314" s="22">
        <v>2598814</v>
      </c>
      <c r="M314" s="22">
        <v>2396974</v>
      </c>
    </row>
    <row r="315" spans="1:13" x14ac:dyDescent="0.2">
      <c r="A315" s="21" t="s">
        <v>881</v>
      </c>
      <c r="B315" s="20" t="s">
        <v>882</v>
      </c>
      <c r="C315" s="46" t="s">
        <v>282</v>
      </c>
      <c r="D315" s="20" t="s">
        <v>310</v>
      </c>
      <c r="E315" s="20" t="s">
        <v>48</v>
      </c>
      <c r="F315" s="47">
        <v>44123</v>
      </c>
      <c r="G315" s="47">
        <v>44123</v>
      </c>
      <c r="H315" s="20" t="s">
        <v>248</v>
      </c>
      <c r="I315" s="41" t="s">
        <v>405</v>
      </c>
      <c r="J315" s="22">
        <v>3740226</v>
      </c>
      <c r="K315" s="22">
        <v>0</v>
      </c>
      <c r="L315" s="22">
        <v>1945572</v>
      </c>
      <c r="M315" s="22">
        <v>1794654</v>
      </c>
    </row>
    <row r="316" spans="1:13" x14ac:dyDescent="0.2">
      <c r="A316" s="21" t="s">
        <v>883</v>
      </c>
      <c r="B316" s="20" t="s">
        <v>882</v>
      </c>
      <c r="C316" s="46" t="s">
        <v>282</v>
      </c>
      <c r="D316" s="20" t="s">
        <v>310</v>
      </c>
      <c r="E316" s="20" t="s">
        <v>48</v>
      </c>
      <c r="F316" s="47">
        <v>44123</v>
      </c>
      <c r="G316" s="47">
        <v>44123</v>
      </c>
      <c r="H316" s="20" t="s">
        <v>248</v>
      </c>
      <c r="I316" s="41" t="s">
        <v>405</v>
      </c>
      <c r="J316" s="22">
        <v>3758647</v>
      </c>
      <c r="K316" s="22">
        <v>0</v>
      </c>
      <c r="L316" s="22">
        <v>1951552</v>
      </c>
      <c r="M316" s="22">
        <v>1807095</v>
      </c>
    </row>
    <row r="317" spans="1:13" x14ac:dyDescent="0.2">
      <c r="A317" s="21" t="s">
        <v>884</v>
      </c>
      <c r="B317" s="20" t="s">
        <v>885</v>
      </c>
      <c r="C317" s="46" t="s">
        <v>282</v>
      </c>
      <c r="D317" s="20" t="s">
        <v>310</v>
      </c>
      <c r="E317" s="20" t="s">
        <v>48</v>
      </c>
      <c r="F317" s="47">
        <v>44123</v>
      </c>
      <c r="G317" s="47">
        <v>44123</v>
      </c>
      <c r="H317" s="20" t="s">
        <v>248</v>
      </c>
      <c r="I317" s="41" t="s">
        <v>405</v>
      </c>
      <c r="J317" s="22">
        <v>6061897</v>
      </c>
      <c r="K317" s="22">
        <v>0</v>
      </c>
      <c r="L317" s="22">
        <v>3156601</v>
      </c>
      <c r="M317" s="22">
        <v>2905296</v>
      </c>
    </row>
    <row r="318" spans="1:13" x14ac:dyDescent="0.2">
      <c r="A318" s="21" t="s">
        <v>886</v>
      </c>
      <c r="B318" s="20" t="s">
        <v>874</v>
      </c>
      <c r="C318" s="46" t="s">
        <v>282</v>
      </c>
      <c r="D318" s="20" t="s">
        <v>310</v>
      </c>
      <c r="E318" s="20" t="s">
        <v>48</v>
      </c>
      <c r="F318" s="47">
        <v>44123</v>
      </c>
      <c r="G318" s="47">
        <v>44123</v>
      </c>
      <c r="H318" s="20" t="s">
        <v>248</v>
      </c>
      <c r="I318" s="41" t="s">
        <v>405</v>
      </c>
      <c r="J318" s="22">
        <v>6566760</v>
      </c>
      <c r="K318" s="22">
        <v>0</v>
      </c>
      <c r="L318" s="22">
        <v>3420739</v>
      </c>
      <c r="M318" s="22">
        <v>3146021</v>
      </c>
    </row>
    <row r="319" spans="1:13" x14ac:dyDescent="0.2">
      <c r="A319" s="21" t="s">
        <v>887</v>
      </c>
      <c r="B319" s="20" t="s">
        <v>874</v>
      </c>
      <c r="C319" s="46" t="s">
        <v>282</v>
      </c>
      <c r="D319" s="20" t="s">
        <v>310</v>
      </c>
      <c r="E319" s="20" t="s">
        <v>48</v>
      </c>
      <c r="F319" s="47">
        <v>44123</v>
      </c>
      <c r="G319" s="47">
        <v>44123</v>
      </c>
      <c r="H319" s="20" t="s">
        <v>248</v>
      </c>
      <c r="I319" s="41" t="s">
        <v>405</v>
      </c>
      <c r="J319" s="22">
        <v>6566760</v>
      </c>
      <c r="K319" s="22">
        <v>0</v>
      </c>
      <c r="L319" s="22">
        <v>3420739</v>
      </c>
      <c r="M319" s="22">
        <v>3146021</v>
      </c>
    </row>
    <row r="320" spans="1:13" x14ac:dyDescent="0.2">
      <c r="A320" s="21" t="s">
        <v>888</v>
      </c>
      <c r="B320" s="20" t="s">
        <v>889</v>
      </c>
      <c r="C320" s="46" t="s">
        <v>282</v>
      </c>
      <c r="D320" s="20" t="s">
        <v>310</v>
      </c>
      <c r="E320" s="20" t="s">
        <v>48</v>
      </c>
      <c r="F320" s="47">
        <v>44123</v>
      </c>
      <c r="G320" s="47">
        <v>44123</v>
      </c>
      <c r="H320" s="20" t="s">
        <v>248</v>
      </c>
      <c r="I320" s="41" t="s">
        <v>405</v>
      </c>
      <c r="J320" s="22">
        <v>7119698</v>
      </c>
      <c r="K320" s="22">
        <v>0</v>
      </c>
      <c r="L320" s="22">
        <v>3640665</v>
      </c>
      <c r="M320" s="22">
        <v>3479033</v>
      </c>
    </row>
    <row r="321" spans="1:13" x14ac:dyDescent="0.2">
      <c r="A321" s="21" t="s">
        <v>890</v>
      </c>
      <c r="B321" s="20" t="s">
        <v>889</v>
      </c>
      <c r="C321" s="46" t="s">
        <v>282</v>
      </c>
      <c r="D321" s="20" t="s">
        <v>310</v>
      </c>
      <c r="E321" s="20" t="s">
        <v>48</v>
      </c>
      <c r="F321" s="47">
        <v>44123</v>
      </c>
      <c r="G321" s="47">
        <v>44123</v>
      </c>
      <c r="H321" s="20" t="s">
        <v>248</v>
      </c>
      <c r="I321" s="41" t="s">
        <v>405</v>
      </c>
      <c r="J321" s="22">
        <v>6769686</v>
      </c>
      <c r="K321" s="22">
        <v>0</v>
      </c>
      <c r="L321" s="22">
        <v>3526908</v>
      </c>
      <c r="M321" s="22">
        <v>3242778</v>
      </c>
    </row>
    <row r="322" spans="1:13" x14ac:dyDescent="0.2">
      <c r="A322" s="21" t="s">
        <v>891</v>
      </c>
      <c r="B322" s="20" t="s">
        <v>889</v>
      </c>
      <c r="C322" s="46" t="s">
        <v>282</v>
      </c>
      <c r="D322" s="20" t="s">
        <v>310</v>
      </c>
      <c r="E322" s="20" t="s">
        <v>48</v>
      </c>
      <c r="F322" s="47">
        <v>44123</v>
      </c>
      <c r="G322" s="47">
        <v>44123</v>
      </c>
      <c r="H322" s="20" t="s">
        <v>248</v>
      </c>
      <c r="I322" s="41" t="s">
        <v>405</v>
      </c>
      <c r="J322" s="22">
        <v>6769686</v>
      </c>
      <c r="K322" s="22">
        <v>0</v>
      </c>
      <c r="L322" s="22">
        <v>3526908</v>
      </c>
      <c r="M322" s="22">
        <v>3242778</v>
      </c>
    </row>
    <row r="323" spans="1:13" x14ac:dyDescent="0.2">
      <c r="A323" s="21" t="s">
        <v>892</v>
      </c>
      <c r="B323" s="20" t="s">
        <v>893</v>
      </c>
      <c r="C323" s="46" t="s">
        <v>282</v>
      </c>
      <c r="D323" s="20" t="s">
        <v>310</v>
      </c>
      <c r="E323" s="20" t="s">
        <v>48</v>
      </c>
      <c r="F323" s="47">
        <v>44123</v>
      </c>
      <c r="G323" s="47">
        <v>44123</v>
      </c>
      <c r="H323" s="20" t="s">
        <v>248</v>
      </c>
      <c r="I323" s="41" t="s">
        <v>405</v>
      </c>
      <c r="J323" s="22">
        <v>7500237</v>
      </c>
      <c r="K323" s="22">
        <v>0</v>
      </c>
      <c r="L323" s="22">
        <v>3909143</v>
      </c>
      <c r="M323" s="22">
        <v>3591094</v>
      </c>
    </row>
    <row r="324" spans="1:13" x14ac:dyDescent="0.2">
      <c r="A324" s="21" t="s">
        <v>894</v>
      </c>
      <c r="B324" s="20" t="s">
        <v>893</v>
      </c>
      <c r="C324" s="46" t="s">
        <v>282</v>
      </c>
      <c r="D324" s="20" t="s">
        <v>310</v>
      </c>
      <c r="E324" s="20" t="s">
        <v>48</v>
      </c>
      <c r="F324" s="47">
        <v>44123</v>
      </c>
      <c r="G324" s="47">
        <v>44123</v>
      </c>
      <c r="H324" s="20" t="s">
        <v>248</v>
      </c>
      <c r="I324" s="41" t="s">
        <v>405</v>
      </c>
      <c r="J324" s="22">
        <v>7500237</v>
      </c>
      <c r="K324" s="22">
        <v>0</v>
      </c>
      <c r="L324" s="22">
        <v>3909143</v>
      </c>
      <c r="M324" s="22">
        <v>3591094</v>
      </c>
    </row>
    <row r="325" spans="1:13" x14ac:dyDescent="0.2">
      <c r="A325" s="21" t="s">
        <v>895</v>
      </c>
      <c r="B325" s="20" t="s">
        <v>896</v>
      </c>
      <c r="C325" s="46" t="s">
        <v>282</v>
      </c>
      <c r="D325" s="20" t="s">
        <v>310</v>
      </c>
      <c r="E325" s="20" t="s">
        <v>48</v>
      </c>
      <c r="F325" s="47">
        <v>44123</v>
      </c>
      <c r="G325" s="47">
        <v>44123</v>
      </c>
      <c r="H325" s="20" t="s">
        <v>248</v>
      </c>
      <c r="I325" s="41" t="s">
        <v>405</v>
      </c>
      <c r="J325" s="22">
        <v>5562462</v>
      </c>
      <c r="K325" s="22">
        <v>0</v>
      </c>
      <c r="L325" s="22">
        <v>2895307</v>
      </c>
      <c r="M325" s="22">
        <v>2667155</v>
      </c>
    </row>
    <row r="326" spans="1:13" x14ac:dyDescent="0.2">
      <c r="A326" s="21" t="s">
        <v>897</v>
      </c>
      <c r="B326" s="20" t="s">
        <v>896</v>
      </c>
      <c r="C326" s="46" t="s">
        <v>282</v>
      </c>
      <c r="D326" s="20" t="s">
        <v>310</v>
      </c>
      <c r="E326" s="20" t="s">
        <v>48</v>
      </c>
      <c r="F326" s="47">
        <v>44123</v>
      </c>
      <c r="G326" s="47">
        <v>44123</v>
      </c>
      <c r="H326" s="20" t="s">
        <v>248</v>
      </c>
      <c r="I326" s="41" t="s">
        <v>405</v>
      </c>
      <c r="J326" s="22">
        <v>5562462</v>
      </c>
      <c r="K326" s="22">
        <v>0</v>
      </c>
      <c r="L326" s="22">
        <v>2895307</v>
      </c>
      <c r="M326" s="22">
        <v>2667155</v>
      </c>
    </row>
    <row r="327" spans="1:13" x14ac:dyDescent="0.2">
      <c r="A327" s="21" t="s">
        <v>898</v>
      </c>
      <c r="B327" s="20" t="s">
        <v>793</v>
      </c>
      <c r="C327" s="46" t="s">
        <v>282</v>
      </c>
      <c r="D327" s="20" t="s">
        <v>310</v>
      </c>
      <c r="E327" s="20" t="s">
        <v>48</v>
      </c>
      <c r="F327" s="47">
        <v>44060</v>
      </c>
      <c r="G327" s="47">
        <v>44060</v>
      </c>
      <c r="H327" s="20" t="s">
        <v>248</v>
      </c>
      <c r="I327" s="41" t="s">
        <v>405</v>
      </c>
      <c r="J327" s="22">
        <v>941258</v>
      </c>
      <c r="K327" s="22">
        <v>0</v>
      </c>
      <c r="L327" s="22">
        <v>490916</v>
      </c>
      <c r="M327" s="22">
        <v>450342</v>
      </c>
    </row>
    <row r="328" spans="1:13" x14ac:dyDescent="0.2">
      <c r="A328" s="21" t="s">
        <v>932</v>
      </c>
      <c r="B328" s="20" t="s">
        <v>933</v>
      </c>
      <c r="C328" s="46" t="s">
        <v>729</v>
      </c>
      <c r="D328" s="20" t="s">
        <v>310</v>
      </c>
      <c r="E328" s="20" t="s">
        <v>48</v>
      </c>
      <c r="F328" s="47">
        <v>44581</v>
      </c>
      <c r="G328" s="47">
        <v>44581</v>
      </c>
      <c r="H328" s="20" t="s">
        <v>934</v>
      </c>
      <c r="I328" s="41" t="s">
        <v>405</v>
      </c>
      <c r="J328" s="22">
        <v>2499149</v>
      </c>
      <c r="K328" s="22">
        <v>0</v>
      </c>
      <c r="L328" s="22">
        <v>1003344</v>
      </c>
      <c r="M328" s="22">
        <v>1495805</v>
      </c>
    </row>
    <row r="329" spans="1:13" x14ac:dyDescent="0.2">
      <c r="A329" s="21" t="s">
        <v>935</v>
      </c>
      <c r="B329" s="20" t="s">
        <v>549</v>
      </c>
      <c r="C329" s="46" t="s">
        <v>936</v>
      </c>
      <c r="D329" s="20" t="s">
        <v>310</v>
      </c>
      <c r="E329" s="20" t="s">
        <v>48</v>
      </c>
      <c r="F329" s="47">
        <v>44581</v>
      </c>
      <c r="G329" s="47">
        <v>44581</v>
      </c>
      <c r="H329" s="20" t="s">
        <v>937</v>
      </c>
      <c r="I329" s="41" t="s">
        <v>405</v>
      </c>
      <c r="J329" s="22">
        <v>2367704</v>
      </c>
      <c r="K329" s="22">
        <v>0</v>
      </c>
      <c r="L329" s="22">
        <v>949419</v>
      </c>
      <c r="M329" s="22">
        <v>1418285</v>
      </c>
    </row>
    <row r="330" spans="1:13" x14ac:dyDescent="0.2">
      <c r="A330" s="21" t="s">
        <v>938</v>
      </c>
      <c r="B330" s="20" t="s">
        <v>939</v>
      </c>
      <c r="C330" s="46" t="s">
        <v>940</v>
      </c>
      <c r="D330" s="20" t="s">
        <v>310</v>
      </c>
      <c r="E330" s="20" t="s">
        <v>48</v>
      </c>
      <c r="F330" s="47">
        <v>44581</v>
      </c>
      <c r="G330" s="47">
        <v>44581</v>
      </c>
      <c r="H330" s="20" t="s">
        <v>941</v>
      </c>
      <c r="I330" s="41" t="s">
        <v>405</v>
      </c>
      <c r="J330" s="22">
        <v>692447</v>
      </c>
      <c r="K330" s="22">
        <v>0</v>
      </c>
      <c r="L330" s="22">
        <v>262025</v>
      </c>
      <c r="M330" s="22">
        <v>430422</v>
      </c>
    </row>
    <row r="331" spans="1:13" x14ac:dyDescent="0.2">
      <c r="A331" s="21" t="s">
        <v>942</v>
      </c>
      <c r="B331" s="20" t="s">
        <v>943</v>
      </c>
      <c r="C331" s="46" t="s">
        <v>723</v>
      </c>
      <c r="D331" s="20" t="s">
        <v>310</v>
      </c>
      <c r="E331" s="20" t="s">
        <v>48</v>
      </c>
      <c r="F331" s="47">
        <v>44581</v>
      </c>
      <c r="G331" s="47">
        <v>44581</v>
      </c>
      <c r="H331" s="20" t="s">
        <v>944</v>
      </c>
      <c r="I331" s="41" t="s">
        <v>405</v>
      </c>
      <c r="J331" s="22">
        <v>1545633</v>
      </c>
      <c r="K331" s="22">
        <v>0</v>
      </c>
      <c r="L331" s="22">
        <v>612112</v>
      </c>
      <c r="M331" s="22">
        <v>933521</v>
      </c>
    </row>
    <row r="332" spans="1:13" x14ac:dyDescent="0.2">
      <c r="A332" s="21" t="s">
        <v>950</v>
      </c>
      <c r="B332" s="20" t="s">
        <v>951</v>
      </c>
      <c r="C332" s="46" t="s">
        <v>282</v>
      </c>
      <c r="D332" s="20" t="s">
        <v>310</v>
      </c>
      <c r="E332" s="20" t="s">
        <v>48</v>
      </c>
      <c r="F332" s="47">
        <v>44649</v>
      </c>
      <c r="G332" s="47">
        <v>44649</v>
      </c>
      <c r="H332" s="20" t="s">
        <v>248</v>
      </c>
      <c r="I332" s="41" t="s">
        <v>405</v>
      </c>
      <c r="J332" s="22">
        <v>1110833</v>
      </c>
      <c r="K332" s="22">
        <v>0</v>
      </c>
      <c r="L332" s="22">
        <v>437169</v>
      </c>
      <c r="M332" s="22">
        <v>673664</v>
      </c>
    </row>
    <row r="333" spans="1:13" x14ac:dyDescent="0.2">
      <c r="A333" s="21" t="s">
        <v>952</v>
      </c>
      <c r="B333" s="20" t="s">
        <v>951</v>
      </c>
      <c r="C333" s="46" t="s">
        <v>282</v>
      </c>
      <c r="D333" s="20" t="s">
        <v>310</v>
      </c>
      <c r="E333" s="20" t="s">
        <v>48</v>
      </c>
      <c r="F333" s="47">
        <v>44649</v>
      </c>
      <c r="G333" s="47">
        <v>44649</v>
      </c>
      <c r="H333" s="20" t="s">
        <v>248</v>
      </c>
      <c r="I333" s="41" t="s">
        <v>405</v>
      </c>
      <c r="J333" s="22">
        <v>1110833</v>
      </c>
      <c r="K333" s="22">
        <v>0</v>
      </c>
      <c r="L333" s="22">
        <v>437169</v>
      </c>
      <c r="M333" s="22">
        <v>673664</v>
      </c>
    </row>
    <row r="334" spans="1:13" x14ac:dyDescent="0.2">
      <c r="A334" s="21" t="s">
        <v>953</v>
      </c>
      <c r="B334" s="20" t="s">
        <v>951</v>
      </c>
      <c r="C334" s="46" t="s">
        <v>282</v>
      </c>
      <c r="D334" s="20" t="s">
        <v>310</v>
      </c>
      <c r="E334" s="20" t="s">
        <v>48</v>
      </c>
      <c r="F334" s="47">
        <v>44649</v>
      </c>
      <c r="G334" s="47">
        <v>44649</v>
      </c>
      <c r="H334" s="20" t="s">
        <v>248</v>
      </c>
      <c r="I334" s="41" t="s">
        <v>405</v>
      </c>
      <c r="J334" s="22">
        <v>1110833</v>
      </c>
      <c r="K334" s="22">
        <v>0</v>
      </c>
      <c r="L334" s="22">
        <v>437169</v>
      </c>
      <c r="M334" s="22">
        <v>673664</v>
      </c>
    </row>
    <row r="335" spans="1:13" x14ac:dyDescent="0.2">
      <c r="A335" s="21" t="s">
        <v>954</v>
      </c>
      <c r="B335" s="20" t="s">
        <v>951</v>
      </c>
      <c r="C335" s="46" t="s">
        <v>282</v>
      </c>
      <c r="D335" s="20" t="s">
        <v>310</v>
      </c>
      <c r="E335" s="20" t="s">
        <v>48</v>
      </c>
      <c r="F335" s="47">
        <v>44649</v>
      </c>
      <c r="G335" s="47">
        <v>44649</v>
      </c>
      <c r="H335" s="20" t="s">
        <v>248</v>
      </c>
      <c r="I335" s="41" t="s">
        <v>405</v>
      </c>
      <c r="J335" s="22">
        <v>1110833</v>
      </c>
      <c r="K335" s="22">
        <v>0</v>
      </c>
      <c r="L335" s="22">
        <v>437169</v>
      </c>
      <c r="M335" s="22">
        <v>673664</v>
      </c>
    </row>
    <row r="336" spans="1:13" x14ac:dyDescent="0.2">
      <c r="A336" s="21" t="s">
        <v>955</v>
      </c>
      <c r="B336" s="20" t="s">
        <v>951</v>
      </c>
      <c r="C336" s="46" t="s">
        <v>282</v>
      </c>
      <c r="D336" s="20" t="s">
        <v>310</v>
      </c>
      <c r="E336" s="20" t="s">
        <v>48</v>
      </c>
      <c r="F336" s="47">
        <v>44649</v>
      </c>
      <c r="G336" s="47">
        <v>44649</v>
      </c>
      <c r="H336" s="20" t="s">
        <v>248</v>
      </c>
      <c r="I336" s="41" t="s">
        <v>405</v>
      </c>
      <c r="J336" s="22">
        <v>1110833</v>
      </c>
      <c r="K336" s="22">
        <v>0</v>
      </c>
      <c r="L336" s="22">
        <v>437169</v>
      </c>
      <c r="M336" s="22">
        <v>673664</v>
      </c>
    </row>
    <row r="337" spans="1:13" x14ac:dyDescent="0.2">
      <c r="A337" s="21" t="s">
        <v>956</v>
      </c>
      <c r="B337" s="20" t="s">
        <v>951</v>
      </c>
      <c r="C337" s="46" t="s">
        <v>282</v>
      </c>
      <c r="D337" s="20" t="s">
        <v>310</v>
      </c>
      <c r="E337" s="20" t="s">
        <v>48</v>
      </c>
      <c r="F337" s="47">
        <v>44649</v>
      </c>
      <c r="G337" s="47">
        <v>44649</v>
      </c>
      <c r="H337" s="20" t="s">
        <v>248</v>
      </c>
      <c r="I337" s="41" t="s">
        <v>405</v>
      </c>
      <c r="J337" s="22">
        <v>1110833</v>
      </c>
      <c r="K337" s="22">
        <v>0</v>
      </c>
      <c r="L337" s="22">
        <v>437169</v>
      </c>
      <c r="M337" s="22">
        <v>673664</v>
      </c>
    </row>
    <row r="338" spans="1:13" x14ac:dyDescent="0.2">
      <c r="A338" s="21" t="s">
        <v>959</v>
      </c>
      <c r="B338" s="20" t="s">
        <v>960</v>
      </c>
      <c r="C338" s="46" t="s">
        <v>282</v>
      </c>
      <c r="D338" s="20" t="s">
        <v>310</v>
      </c>
      <c r="E338" s="20" t="s">
        <v>48</v>
      </c>
      <c r="F338" s="47">
        <v>44674</v>
      </c>
      <c r="G338" s="47">
        <v>44674</v>
      </c>
      <c r="H338" s="20" t="s">
        <v>248</v>
      </c>
      <c r="I338" s="41" t="s">
        <v>405</v>
      </c>
      <c r="J338" s="22">
        <v>692150</v>
      </c>
      <c r="K338" s="22">
        <v>0</v>
      </c>
      <c r="L338" s="22">
        <v>268131</v>
      </c>
      <c r="M338" s="22">
        <v>424019</v>
      </c>
    </row>
    <row r="339" spans="1:13" x14ac:dyDescent="0.2">
      <c r="A339" s="21" t="s">
        <v>961</v>
      </c>
      <c r="B339" s="20" t="s">
        <v>960</v>
      </c>
      <c r="C339" s="46" t="s">
        <v>282</v>
      </c>
      <c r="D339" s="20" t="s">
        <v>310</v>
      </c>
      <c r="E339" s="20" t="s">
        <v>48</v>
      </c>
      <c r="F339" s="47">
        <v>44674</v>
      </c>
      <c r="G339" s="47">
        <v>44674</v>
      </c>
      <c r="H339" s="20" t="s">
        <v>248</v>
      </c>
      <c r="I339" s="41" t="s">
        <v>405</v>
      </c>
      <c r="J339" s="22">
        <v>692150</v>
      </c>
      <c r="K339" s="22">
        <v>0</v>
      </c>
      <c r="L339" s="22">
        <v>268131</v>
      </c>
      <c r="M339" s="22">
        <v>424019</v>
      </c>
    </row>
    <row r="340" spans="1:13" x14ac:dyDescent="0.2">
      <c r="A340" s="21" t="s">
        <v>964</v>
      </c>
      <c r="B340" s="20" t="s">
        <v>965</v>
      </c>
      <c r="C340" s="46" t="s">
        <v>282</v>
      </c>
      <c r="D340" s="20" t="s">
        <v>310</v>
      </c>
      <c r="E340" s="20" t="s">
        <v>48</v>
      </c>
      <c r="F340" s="47">
        <v>44741</v>
      </c>
      <c r="G340" s="47">
        <v>44741</v>
      </c>
      <c r="H340" s="20" t="s">
        <v>966</v>
      </c>
      <c r="I340" s="41" t="s">
        <v>405</v>
      </c>
      <c r="J340" s="22">
        <v>4527869</v>
      </c>
      <c r="K340" s="22">
        <v>0</v>
      </c>
      <c r="L340" s="22">
        <v>1704185</v>
      </c>
      <c r="M340" s="22">
        <v>2823684</v>
      </c>
    </row>
    <row r="341" spans="1:13" x14ac:dyDescent="0.2">
      <c r="A341" s="21" t="s">
        <v>967</v>
      </c>
      <c r="B341" s="20" t="s">
        <v>968</v>
      </c>
      <c r="C341" s="46" t="s">
        <v>282</v>
      </c>
      <c r="D341" s="20" t="s">
        <v>310</v>
      </c>
      <c r="E341" s="20" t="s">
        <v>48</v>
      </c>
      <c r="F341" s="47">
        <v>44741</v>
      </c>
      <c r="G341" s="47">
        <v>44741</v>
      </c>
      <c r="H341" s="20" t="s">
        <v>969</v>
      </c>
      <c r="I341" s="41" t="s">
        <v>405</v>
      </c>
      <c r="J341" s="22">
        <v>3886869</v>
      </c>
      <c r="K341" s="22">
        <v>0</v>
      </c>
      <c r="L341" s="22">
        <v>1466461</v>
      </c>
      <c r="M341" s="22">
        <v>2420408</v>
      </c>
    </row>
    <row r="342" spans="1:13" x14ac:dyDescent="0.2">
      <c r="A342" s="21" t="s">
        <v>970</v>
      </c>
      <c r="B342" s="20" t="s">
        <v>971</v>
      </c>
      <c r="C342" s="46" t="s">
        <v>972</v>
      </c>
      <c r="D342" s="20" t="s">
        <v>310</v>
      </c>
      <c r="E342" s="20" t="s">
        <v>48</v>
      </c>
      <c r="F342" s="47">
        <v>44767</v>
      </c>
      <c r="G342" s="47">
        <v>44767</v>
      </c>
      <c r="H342" s="20" t="s">
        <v>937</v>
      </c>
      <c r="I342" s="41" t="s">
        <v>405</v>
      </c>
      <c r="J342" s="22">
        <v>3304964</v>
      </c>
      <c r="K342" s="22">
        <v>0</v>
      </c>
      <c r="L342" s="22">
        <v>1231135</v>
      </c>
      <c r="M342" s="22">
        <v>2073829</v>
      </c>
    </row>
    <row r="343" spans="1:13" x14ac:dyDescent="0.2">
      <c r="A343" s="21" t="s">
        <v>973</v>
      </c>
      <c r="B343" s="20" t="s">
        <v>943</v>
      </c>
      <c r="C343" s="46" t="s">
        <v>282</v>
      </c>
      <c r="D343" s="20" t="s">
        <v>310</v>
      </c>
      <c r="E343" s="20" t="s">
        <v>48</v>
      </c>
      <c r="F343" s="47">
        <v>44767</v>
      </c>
      <c r="G343" s="47">
        <v>44767</v>
      </c>
      <c r="H343" s="20" t="s">
        <v>944</v>
      </c>
      <c r="I343" s="41" t="s">
        <v>405</v>
      </c>
      <c r="J343" s="22">
        <v>1223942</v>
      </c>
      <c r="K343" s="22">
        <v>0</v>
      </c>
      <c r="L343" s="22">
        <v>472697</v>
      </c>
      <c r="M343" s="22">
        <v>751245</v>
      </c>
    </row>
    <row r="344" spans="1:13" x14ac:dyDescent="0.2">
      <c r="A344" s="21" t="s">
        <v>974</v>
      </c>
      <c r="B344" s="20" t="s">
        <v>975</v>
      </c>
      <c r="C344" s="46" t="s">
        <v>282</v>
      </c>
      <c r="D344" s="20" t="s">
        <v>310</v>
      </c>
      <c r="E344" s="20" t="s">
        <v>48</v>
      </c>
      <c r="F344" s="47">
        <v>44756</v>
      </c>
      <c r="G344" s="47">
        <v>44756</v>
      </c>
      <c r="H344" s="20" t="s">
        <v>248</v>
      </c>
      <c r="I344" s="41" t="s">
        <v>405</v>
      </c>
      <c r="J344" s="22">
        <v>2221006</v>
      </c>
      <c r="K344" s="22">
        <v>0</v>
      </c>
      <c r="L344" s="22">
        <v>841397</v>
      </c>
      <c r="M344" s="22">
        <v>1379609</v>
      </c>
    </row>
    <row r="345" spans="1:13" x14ac:dyDescent="0.2">
      <c r="A345" s="21" t="s">
        <v>976</v>
      </c>
      <c r="B345" s="20" t="s">
        <v>977</v>
      </c>
      <c r="C345" s="46" t="s">
        <v>282</v>
      </c>
      <c r="D345" s="20" t="s">
        <v>310</v>
      </c>
      <c r="E345" s="20" t="s">
        <v>48</v>
      </c>
      <c r="F345" s="47">
        <v>44756</v>
      </c>
      <c r="G345" s="47">
        <v>44756</v>
      </c>
      <c r="H345" s="20" t="s">
        <v>248</v>
      </c>
      <c r="I345" s="41" t="s">
        <v>405</v>
      </c>
      <c r="J345" s="22">
        <v>1742107</v>
      </c>
      <c r="K345" s="22">
        <v>0</v>
      </c>
      <c r="L345" s="22">
        <v>665562</v>
      </c>
      <c r="M345" s="22">
        <v>1076545</v>
      </c>
    </row>
    <row r="346" spans="1:13" x14ac:dyDescent="0.2">
      <c r="A346" s="21" t="s">
        <v>978</v>
      </c>
      <c r="B346" s="20" t="s">
        <v>979</v>
      </c>
      <c r="C346" s="46" t="s">
        <v>282</v>
      </c>
      <c r="D346" s="20" t="s">
        <v>310</v>
      </c>
      <c r="E346" s="20" t="s">
        <v>48</v>
      </c>
      <c r="F346" s="47">
        <v>44756</v>
      </c>
      <c r="G346" s="47">
        <v>44756</v>
      </c>
      <c r="H346" s="20" t="s">
        <v>248</v>
      </c>
      <c r="I346" s="41" t="s">
        <v>405</v>
      </c>
      <c r="J346" s="22">
        <v>2811499</v>
      </c>
      <c r="K346" s="22">
        <v>0</v>
      </c>
      <c r="L346" s="22">
        <v>1058208</v>
      </c>
      <c r="M346" s="22">
        <v>1753291</v>
      </c>
    </row>
    <row r="347" spans="1:13" x14ac:dyDescent="0.2">
      <c r="A347" s="21" t="s">
        <v>980</v>
      </c>
      <c r="B347" s="20" t="s">
        <v>981</v>
      </c>
      <c r="C347" s="46" t="s">
        <v>282</v>
      </c>
      <c r="D347" s="20" t="s">
        <v>310</v>
      </c>
      <c r="E347" s="20" t="s">
        <v>48</v>
      </c>
      <c r="F347" s="47">
        <v>44756</v>
      </c>
      <c r="G347" s="47">
        <v>44756</v>
      </c>
      <c r="H347" s="20" t="s">
        <v>248</v>
      </c>
      <c r="I347" s="41" t="s">
        <v>405</v>
      </c>
      <c r="J347" s="22">
        <v>1546943</v>
      </c>
      <c r="K347" s="22">
        <v>0</v>
      </c>
      <c r="L347" s="22">
        <v>593906</v>
      </c>
      <c r="M347" s="22">
        <v>953037</v>
      </c>
    </row>
    <row r="348" spans="1:13" x14ac:dyDescent="0.2">
      <c r="A348" s="21" t="s">
        <v>982</v>
      </c>
      <c r="B348" s="20" t="s">
        <v>983</v>
      </c>
      <c r="C348" s="46" t="s">
        <v>282</v>
      </c>
      <c r="D348" s="20" t="s">
        <v>310</v>
      </c>
      <c r="E348" s="20" t="s">
        <v>48</v>
      </c>
      <c r="F348" s="47">
        <v>44756</v>
      </c>
      <c r="G348" s="47">
        <v>44756</v>
      </c>
      <c r="H348" s="20" t="s">
        <v>248</v>
      </c>
      <c r="I348" s="41" t="s">
        <v>405</v>
      </c>
      <c r="J348" s="22">
        <v>3490565</v>
      </c>
      <c r="K348" s="22">
        <v>0</v>
      </c>
      <c r="L348" s="22">
        <v>1307536</v>
      </c>
      <c r="M348" s="22">
        <v>2183029</v>
      </c>
    </row>
    <row r="349" spans="1:13" x14ac:dyDescent="0.2">
      <c r="A349" s="21" t="s">
        <v>984</v>
      </c>
      <c r="B349" s="20" t="s">
        <v>985</v>
      </c>
      <c r="C349" s="46" t="s">
        <v>282</v>
      </c>
      <c r="D349" s="20" t="s">
        <v>310</v>
      </c>
      <c r="E349" s="20" t="s">
        <v>48</v>
      </c>
      <c r="F349" s="47">
        <v>44756</v>
      </c>
      <c r="G349" s="47">
        <v>44756</v>
      </c>
      <c r="H349" s="20" t="s">
        <v>248</v>
      </c>
      <c r="I349" s="41" t="s">
        <v>405</v>
      </c>
      <c r="J349" s="22">
        <v>1742106</v>
      </c>
      <c r="K349" s="22">
        <v>0</v>
      </c>
      <c r="L349" s="22">
        <v>665562</v>
      </c>
      <c r="M349" s="22">
        <v>1076544</v>
      </c>
    </row>
    <row r="350" spans="1:13" x14ac:dyDescent="0.2">
      <c r="A350" s="21" t="s">
        <v>986</v>
      </c>
      <c r="B350" s="20" t="s">
        <v>987</v>
      </c>
      <c r="C350" s="46" t="s">
        <v>282</v>
      </c>
      <c r="D350" s="20" t="s">
        <v>310</v>
      </c>
      <c r="E350" s="20" t="s">
        <v>48</v>
      </c>
      <c r="F350" s="47">
        <v>44756</v>
      </c>
      <c r="G350" s="47">
        <v>44756</v>
      </c>
      <c r="H350" s="20" t="s">
        <v>248</v>
      </c>
      <c r="I350" s="41" t="s">
        <v>405</v>
      </c>
      <c r="J350" s="22">
        <v>3490565</v>
      </c>
      <c r="K350" s="22">
        <v>0</v>
      </c>
      <c r="L350" s="22">
        <v>1307536</v>
      </c>
      <c r="M350" s="22">
        <v>2183029</v>
      </c>
    </row>
    <row r="351" spans="1:13" x14ac:dyDescent="0.2">
      <c r="A351" s="21" t="s">
        <v>988</v>
      </c>
      <c r="B351" s="20" t="s">
        <v>989</v>
      </c>
      <c r="C351" s="46" t="s">
        <v>282</v>
      </c>
      <c r="D351" s="20" t="s">
        <v>310</v>
      </c>
      <c r="E351" s="20" t="s">
        <v>48</v>
      </c>
      <c r="F351" s="47">
        <v>44756</v>
      </c>
      <c r="G351" s="47">
        <v>44756</v>
      </c>
      <c r="H351" s="20" t="s">
        <v>248</v>
      </c>
      <c r="I351" s="41" t="s">
        <v>405</v>
      </c>
      <c r="J351" s="22">
        <v>4658540</v>
      </c>
      <c r="K351" s="22">
        <v>0</v>
      </c>
      <c r="L351" s="22">
        <v>1736369</v>
      </c>
      <c r="M351" s="22">
        <v>2922171</v>
      </c>
    </row>
    <row r="352" spans="1:13" x14ac:dyDescent="0.2">
      <c r="A352" s="21" t="s">
        <v>990</v>
      </c>
      <c r="B352" s="20" t="s">
        <v>991</v>
      </c>
      <c r="C352" s="46" t="s">
        <v>282</v>
      </c>
      <c r="D352" s="20" t="s">
        <v>310</v>
      </c>
      <c r="E352" s="20" t="s">
        <v>48</v>
      </c>
      <c r="F352" s="47">
        <v>44756</v>
      </c>
      <c r="G352" s="47">
        <v>44756</v>
      </c>
      <c r="H352" s="20" t="s">
        <v>248</v>
      </c>
      <c r="I352" s="41" t="s">
        <v>405</v>
      </c>
      <c r="J352" s="22">
        <v>2221006</v>
      </c>
      <c r="K352" s="22">
        <v>0</v>
      </c>
      <c r="L352" s="22">
        <v>841397</v>
      </c>
      <c r="M352" s="22">
        <v>1379609</v>
      </c>
    </row>
    <row r="353" spans="1:13" x14ac:dyDescent="0.2">
      <c r="A353" s="21" t="s">
        <v>992</v>
      </c>
      <c r="B353" s="20" t="s">
        <v>993</v>
      </c>
      <c r="C353" s="46" t="s">
        <v>282</v>
      </c>
      <c r="D353" s="20" t="s">
        <v>310</v>
      </c>
      <c r="E353" s="20" t="s">
        <v>48</v>
      </c>
      <c r="F353" s="47">
        <v>44756</v>
      </c>
      <c r="G353" s="47">
        <v>44756</v>
      </c>
      <c r="H353" s="20" t="s">
        <v>248</v>
      </c>
      <c r="I353" s="41" t="s">
        <v>405</v>
      </c>
      <c r="J353" s="22">
        <v>3490565</v>
      </c>
      <c r="K353" s="22">
        <v>0</v>
      </c>
      <c r="L353" s="22">
        <v>1307536</v>
      </c>
      <c r="M353" s="22">
        <v>2183029</v>
      </c>
    </row>
    <row r="354" spans="1:13" x14ac:dyDescent="0.2">
      <c r="A354" s="21" t="s">
        <v>994</v>
      </c>
      <c r="B354" s="20" t="s">
        <v>995</v>
      </c>
      <c r="C354" s="46" t="s">
        <v>282</v>
      </c>
      <c r="D354" s="20" t="s">
        <v>310</v>
      </c>
      <c r="E354" s="20" t="s">
        <v>48</v>
      </c>
      <c r="F354" s="47">
        <v>44756</v>
      </c>
      <c r="G354" s="47">
        <v>44756</v>
      </c>
      <c r="H354" s="20" t="s">
        <v>248</v>
      </c>
      <c r="I354" s="41" t="s">
        <v>405</v>
      </c>
      <c r="J354" s="22">
        <v>3490565</v>
      </c>
      <c r="K354" s="22">
        <v>0</v>
      </c>
      <c r="L354" s="22">
        <v>1307536</v>
      </c>
      <c r="M354" s="22">
        <v>2183029</v>
      </c>
    </row>
    <row r="355" spans="1:13" x14ac:dyDescent="0.2">
      <c r="A355" s="21" t="s">
        <v>996</v>
      </c>
      <c r="B355" s="20" t="s">
        <v>997</v>
      </c>
      <c r="C355" s="46" t="s">
        <v>282</v>
      </c>
      <c r="D355" s="20" t="s">
        <v>310</v>
      </c>
      <c r="E355" s="20" t="s">
        <v>48</v>
      </c>
      <c r="F355" s="47">
        <v>44756</v>
      </c>
      <c r="G355" s="47">
        <v>44756</v>
      </c>
      <c r="H355" s="20" t="s">
        <v>248</v>
      </c>
      <c r="I355" s="41" t="s">
        <v>405</v>
      </c>
      <c r="J355" s="22">
        <v>6033187</v>
      </c>
      <c r="K355" s="22">
        <v>0</v>
      </c>
      <c r="L355" s="22">
        <v>2241095</v>
      </c>
      <c r="M355" s="22">
        <v>3792092</v>
      </c>
    </row>
    <row r="356" spans="1:13" x14ac:dyDescent="0.2">
      <c r="A356" s="21" t="s">
        <v>998</v>
      </c>
      <c r="B356" s="20" t="s">
        <v>999</v>
      </c>
      <c r="C356" s="46" t="s">
        <v>282</v>
      </c>
      <c r="D356" s="20" t="s">
        <v>310</v>
      </c>
      <c r="E356" s="20" t="s">
        <v>48</v>
      </c>
      <c r="F356" s="47">
        <v>44756</v>
      </c>
      <c r="G356" s="47">
        <v>44756</v>
      </c>
      <c r="H356" s="20" t="s">
        <v>248</v>
      </c>
      <c r="I356" s="41" t="s">
        <v>405</v>
      </c>
      <c r="J356" s="22">
        <v>2221006</v>
      </c>
      <c r="K356" s="22">
        <v>0</v>
      </c>
      <c r="L356" s="22">
        <v>841397</v>
      </c>
      <c r="M356" s="22">
        <v>1379609</v>
      </c>
    </row>
    <row r="357" spans="1:13" x14ac:dyDescent="0.2">
      <c r="A357" s="21" t="s">
        <v>1000</v>
      </c>
      <c r="B357" s="20" t="s">
        <v>1001</v>
      </c>
      <c r="C357" s="46" t="s">
        <v>282</v>
      </c>
      <c r="D357" s="20" t="s">
        <v>310</v>
      </c>
      <c r="E357" s="20" t="s">
        <v>48</v>
      </c>
      <c r="F357" s="47">
        <v>44756</v>
      </c>
      <c r="G357" s="47">
        <v>44756</v>
      </c>
      <c r="H357" s="20" t="s">
        <v>248</v>
      </c>
      <c r="I357" s="41" t="s">
        <v>405</v>
      </c>
      <c r="J357" s="22">
        <v>2811499</v>
      </c>
      <c r="K357" s="22">
        <v>0</v>
      </c>
      <c r="L357" s="22">
        <v>1058208</v>
      </c>
      <c r="M357" s="22">
        <v>1753291</v>
      </c>
    </row>
    <row r="358" spans="1:13" x14ac:dyDescent="0.2">
      <c r="A358" s="21" t="s">
        <v>1002</v>
      </c>
      <c r="B358" s="20" t="s">
        <v>1003</v>
      </c>
      <c r="C358" s="46" t="s">
        <v>282</v>
      </c>
      <c r="D358" s="20" t="s">
        <v>310</v>
      </c>
      <c r="E358" s="20" t="s">
        <v>48</v>
      </c>
      <c r="F358" s="47">
        <v>44756</v>
      </c>
      <c r="G358" s="47">
        <v>44756</v>
      </c>
      <c r="H358" s="20" t="s">
        <v>248</v>
      </c>
      <c r="I358" s="41" t="s">
        <v>405</v>
      </c>
      <c r="J358" s="22">
        <v>1742106</v>
      </c>
      <c r="K358" s="22">
        <v>0</v>
      </c>
      <c r="L358" s="22">
        <v>665562</v>
      </c>
      <c r="M358" s="22">
        <v>1076544</v>
      </c>
    </row>
    <row r="359" spans="1:13" x14ac:dyDescent="0.2">
      <c r="A359" s="21" t="s">
        <v>1004</v>
      </c>
      <c r="B359" s="20" t="s">
        <v>1005</v>
      </c>
      <c r="C359" s="46" t="s">
        <v>282</v>
      </c>
      <c r="D359" s="20" t="s">
        <v>310</v>
      </c>
      <c r="E359" s="20" t="s">
        <v>48</v>
      </c>
      <c r="F359" s="47">
        <v>44756</v>
      </c>
      <c r="G359" s="47">
        <v>44756</v>
      </c>
      <c r="H359" s="20" t="s">
        <v>248</v>
      </c>
      <c r="I359" s="41" t="s">
        <v>405</v>
      </c>
      <c r="J359" s="22">
        <v>2221006</v>
      </c>
      <c r="K359" s="22">
        <v>0</v>
      </c>
      <c r="L359" s="22">
        <v>841397</v>
      </c>
      <c r="M359" s="22">
        <v>1379609</v>
      </c>
    </row>
    <row r="360" spans="1:13" x14ac:dyDescent="0.2">
      <c r="A360" s="21" t="s">
        <v>1006</v>
      </c>
      <c r="B360" s="20" t="s">
        <v>1007</v>
      </c>
      <c r="C360" s="46" t="s">
        <v>282</v>
      </c>
      <c r="D360" s="20" t="s">
        <v>310</v>
      </c>
      <c r="E360" s="20" t="s">
        <v>48</v>
      </c>
      <c r="F360" s="47">
        <v>44756</v>
      </c>
      <c r="G360" s="47">
        <v>44756</v>
      </c>
      <c r="H360" s="20" t="s">
        <v>248</v>
      </c>
      <c r="I360" s="41" t="s">
        <v>405</v>
      </c>
      <c r="J360" s="22">
        <v>2221006</v>
      </c>
      <c r="K360" s="22">
        <v>0</v>
      </c>
      <c r="L360" s="22">
        <v>841397</v>
      </c>
      <c r="M360" s="22">
        <v>1379609</v>
      </c>
    </row>
    <row r="361" spans="1:13" x14ac:dyDescent="0.2">
      <c r="A361" s="21" t="s">
        <v>1008</v>
      </c>
      <c r="B361" s="20" t="s">
        <v>1009</v>
      </c>
      <c r="C361" s="46" t="s">
        <v>282</v>
      </c>
      <c r="D361" s="20" t="s">
        <v>310</v>
      </c>
      <c r="E361" s="20" t="s">
        <v>48</v>
      </c>
      <c r="F361" s="47">
        <v>44756</v>
      </c>
      <c r="G361" s="47">
        <v>44756</v>
      </c>
      <c r="H361" s="20" t="s">
        <v>248</v>
      </c>
      <c r="I361" s="41" t="s">
        <v>405</v>
      </c>
      <c r="J361" s="22">
        <v>1546943</v>
      </c>
      <c r="K361" s="22">
        <v>0</v>
      </c>
      <c r="L361" s="22">
        <v>593906</v>
      </c>
      <c r="M361" s="22">
        <v>953037</v>
      </c>
    </row>
    <row r="362" spans="1:13" x14ac:dyDescent="0.2">
      <c r="A362" s="21" t="s">
        <v>1010</v>
      </c>
      <c r="B362" s="20" t="s">
        <v>1011</v>
      </c>
      <c r="C362" s="46" t="s">
        <v>282</v>
      </c>
      <c r="D362" s="20" t="s">
        <v>310</v>
      </c>
      <c r="E362" s="20" t="s">
        <v>48</v>
      </c>
      <c r="F362" s="47">
        <v>44756</v>
      </c>
      <c r="G362" s="47">
        <v>44756</v>
      </c>
      <c r="H362" s="20" t="s">
        <v>248</v>
      </c>
      <c r="I362" s="41" t="s">
        <v>405</v>
      </c>
      <c r="J362" s="22">
        <v>1546943</v>
      </c>
      <c r="K362" s="22">
        <v>0</v>
      </c>
      <c r="L362" s="22">
        <v>593906</v>
      </c>
      <c r="M362" s="22">
        <v>953037</v>
      </c>
    </row>
    <row r="363" spans="1:13" x14ac:dyDescent="0.2">
      <c r="A363" s="21" t="s">
        <v>1012</v>
      </c>
      <c r="B363" s="20" t="s">
        <v>1013</v>
      </c>
      <c r="C363" s="46" t="s">
        <v>1014</v>
      </c>
      <c r="D363" s="20" t="s">
        <v>310</v>
      </c>
      <c r="E363" s="20" t="s">
        <v>48</v>
      </c>
      <c r="F363" s="47">
        <v>44756</v>
      </c>
      <c r="G363" s="47">
        <v>44756</v>
      </c>
      <c r="H363" s="20" t="s">
        <v>248</v>
      </c>
      <c r="I363" s="41" t="s">
        <v>405</v>
      </c>
      <c r="J363" s="22">
        <v>4624294</v>
      </c>
      <c r="K363" s="22">
        <v>0</v>
      </c>
      <c r="L363" s="22">
        <v>1723795</v>
      </c>
      <c r="M363" s="22">
        <v>2900499</v>
      </c>
    </row>
    <row r="364" spans="1:13" x14ac:dyDescent="0.2">
      <c r="A364" s="21" t="s">
        <v>1015</v>
      </c>
      <c r="B364" s="20" t="s">
        <v>1016</v>
      </c>
      <c r="C364" s="46" t="s">
        <v>729</v>
      </c>
      <c r="D364" s="20" t="s">
        <v>310</v>
      </c>
      <c r="E364" s="20" t="s">
        <v>48</v>
      </c>
      <c r="F364" s="47">
        <v>44756</v>
      </c>
      <c r="G364" s="47">
        <v>44756</v>
      </c>
      <c r="H364" s="20" t="s">
        <v>248</v>
      </c>
      <c r="I364" s="41" t="s">
        <v>405</v>
      </c>
      <c r="J364" s="22">
        <v>1467864</v>
      </c>
      <c r="K364" s="22">
        <v>0</v>
      </c>
      <c r="L364" s="22">
        <v>564867</v>
      </c>
      <c r="M364" s="22">
        <v>902997</v>
      </c>
    </row>
    <row r="365" spans="1:13" x14ac:dyDescent="0.2">
      <c r="A365" s="21" t="s">
        <v>1017</v>
      </c>
      <c r="B365" s="20" t="s">
        <v>1018</v>
      </c>
      <c r="C365" s="46" t="s">
        <v>1019</v>
      </c>
      <c r="D365" s="20" t="s">
        <v>310</v>
      </c>
      <c r="E365" s="20" t="s">
        <v>48</v>
      </c>
      <c r="F365" s="47">
        <v>44756</v>
      </c>
      <c r="G365" s="47">
        <v>44756</v>
      </c>
      <c r="H365" s="20" t="s">
        <v>248</v>
      </c>
      <c r="I365" s="41" t="s">
        <v>405</v>
      </c>
      <c r="J365" s="22">
        <v>2335573</v>
      </c>
      <c r="K365" s="22">
        <v>0</v>
      </c>
      <c r="L365" s="22">
        <v>883467</v>
      </c>
      <c r="M365" s="22">
        <v>1452106</v>
      </c>
    </row>
    <row r="366" spans="1:13" x14ac:dyDescent="0.2">
      <c r="A366" s="21" t="s">
        <v>1020</v>
      </c>
      <c r="B366" s="20" t="s">
        <v>1021</v>
      </c>
      <c r="C366" s="46" t="s">
        <v>1022</v>
      </c>
      <c r="D366" s="20" t="s">
        <v>310</v>
      </c>
      <c r="E366" s="20" t="s">
        <v>48</v>
      </c>
      <c r="F366" s="47">
        <v>44756</v>
      </c>
      <c r="G366" s="47">
        <v>44756</v>
      </c>
      <c r="H366" s="20" t="s">
        <v>248</v>
      </c>
      <c r="I366" s="41" t="s">
        <v>405</v>
      </c>
      <c r="J366" s="22">
        <v>817344</v>
      </c>
      <c r="K366" s="22">
        <v>0</v>
      </c>
      <c r="L366" s="22">
        <v>326032</v>
      </c>
      <c r="M366" s="22">
        <v>491312</v>
      </c>
    </row>
    <row r="367" spans="1:13" x14ac:dyDescent="0.2">
      <c r="A367" s="21" t="s">
        <v>1023</v>
      </c>
      <c r="B367" s="20" t="s">
        <v>1024</v>
      </c>
      <c r="C367" s="46" t="s">
        <v>328</v>
      </c>
      <c r="D367" s="20" t="s">
        <v>310</v>
      </c>
      <c r="E367" s="20" t="s">
        <v>48</v>
      </c>
      <c r="F367" s="47">
        <v>44858</v>
      </c>
      <c r="G367" s="47">
        <v>44858</v>
      </c>
      <c r="H367" s="20" t="s">
        <v>248</v>
      </c>
      <c r="I367" s="41" t="s">
        <v>405</v>
      </c>
      <c r="J367" s="22">
        <v>3002280</v>
      </c>
      <c r="K367" s="22">
        <v>0</v>
      </c>
      <c r="L367" s="22">
        <v>1388284</v>
      </c>
      <c r="M367" s="22">
        <v>1613996</v>
      </c>
    </row>
    <row r="368" spans="1:13" x14ac:dyDescent="0.2">
      <c r="A368" s="21" t="s">
        <v>1027</v>
      </c>
      <c r="B368" s="20" t="s">
        <v>1028</v>
      </c>
      <c r="C368" s="46" t="s">
        <v>282</v>
      </c>
      <c r="D368" s="20" t="s">
        <v>310</v>
      </c>
      <c r="E368" s="20" t="s">
        <v>48</v>
      </c>
      <c r="F368" s="47">
        <v>44834</v>
      </c>
      <c r="G368" s="47">
        <v>44834</v>
      </c>
      <c r="H368" s="20" t="s">
        <v>248</v>
      </c>
      <c r="I368" s="41" t="s">
        <v>405</v>
      </c>
      <c r="J368" s="22">
        <v>2340000</v>
      </c>
      <c r="K368" s="22">
        <v>0</v>
      </c>
      <c r="L368" s="22">
        <v>814166</v>
      </c>
      <c r="M368" s="22">
        <v>1525834</v>
      </c>
    </row>
    <row r="369" spans="1:13" x14ac:dyDescent="0.2">
      <c r="A369" s="21" t="s">
        <v>1038</v>
      </c>
      <c r="B369" s="20" t="s">
        <v>265</v>
      </c>
      <c r="C369" s="46" t="s">
        <v>309</v>
      </c>
      <c r="D369" s="20" t="s">
        <v>310</v>
      </c>
      <c r="E369" s="20" t="s">
        <v>48</v>
      </c>
      <c r="F369" s="47">
        <v>45124</v>
      </c>
      <c r="G369" s="47">
        <v>45124</v>
      </c>
      <c r="H369" s="20" t="s">
        <v>248</v>
      </c>
      <c r="I369" s="41" t="s">
        <v>405</v>
      </c>
      <c r="J369" s="22">
        <v>1750000</v>
      </c>
      <c r="K369" s="22">
        <v>0</v>
      </c>
      <c r="L369" s="22">
        <v>483741</v>
      </c>
      <c r="M369" s="22">
        <v>1266259</v>
      </c>
    </row>
    <row r="370" spans="1:13" x14ac:dyDescent="0.2">
      <c r="A370" s="21" t="s">
        <v>1039</v>
      </c>
      <c r="B370" s="20" t="s">
        <v>1040</v>
      </c>
      <c r="C370" s="46" t="s">
        <v>282</v>
      </c>
      <c r="D370" s="20" t="s">
        <v>310</v>
      </c>
      <c r="E370" s="20" t="s">
        <v>48</v>
      </c>
      <c r="F370" s="47">
        <v>45124</v>
      </c>
      <c r="G370" s="47">
        <v>45124</v>
      </c>
      <c r="H370" s="20" t="s">
        <v>248</v>
      </c>
      <c r="I370" s="41" t="s">
        <v>405</v>
      </c>
      <c r="J370" s="22">
        <v>1549400</v>
      </c>
      <c r="K370" s="22">
        <v>0</v>
      </c>
      <c r="L370" s="22">
        <v>428289</v>
      </c>
      <c r="M370" s="22">
        <v>1121111</v>
      </c>
    </row>
    <row r="371" spans="1:13" x14ac:dyDescent="0.2">
      <c r="A371" s="21" t="s">
        <v>1041</v>
      </c>
      <c r="B371" s="20" t="s">
        <v>1040</v>
      </c>
      <c r="C371" s="46" t="s">
        <v>282</v>
      </c>
      <c r="D371" s="20" t="s">
        <v>310</v>
      </c>
      <c r="E371" s="20" t="s">
        <v>48</v>
      </c>
      <c r="F371" s="47">
        <v>45124</v>
      </c>
      <c r="G371" s="47">
        <v>45124</v>
      </c>
      <c r="H371" s="20" t="s">
        <v>248</v>
      </c>
      <c r="I371" s="41" t="s">
        <v>405</v>
      </c>
      <c r="J371" s="22">
        <v>1549400</v>
      </c>
      <c r="K371" s="22">
        <v>0</v>
      </c>
      <c r="L371" s="22">
        <v>428289</v>
      </c>
      <c r="M371" s="22">
        <v>1121111</v>
      </c>
    </row>
    <row r="372" spans="1:13" x14ac:dyDescent="0.2">
      <c r="A372" s="21" t="s">
        <v>1199</v>
      </c>
      <c r="B372" s="20" t="s">
        <v>1200</v>
      </c>
      <c r="C372" s="46" t="s">
        <v>282</v>
      </c>
      <c r="D372" s="20" t="s">
        <v>310</v>
      </c>
      <c r="E372" s="20" t="s">
        <v>48</v>
      </c>
      <c r="F372" s="47">
        <v>45511</v>
      </c>
      <c r="G372" s="47">
        <v>45511</v>
      </c>
      <c r="H372" s="20" t="s">
        <v>248</v>
      </c>
      <c r="I372" s="41" t="s">
        <v>405</v>
      </c>
      <c r="J372" s="22">
        <v>5975000</v>
      </c>
      <c r="K372" s="22">
        <v>0</v>
      </c>
      <c r="L372" s="22">
        <v>1082361</v>
      </c>
      <c r="M372" s="22">
        <v>4892639</v>
      </c>
    </row>
    <row r="373" spans="1:13" x14ac:dyDescent="0.2">
      <c r="A373" s="21" t="s">
        <v>1201</v>
      </c>
      <c r="B373" s="20" t="s">
        <v>1200</v>
      </c>
      <c r="C373" s="46" t="s">
        <v>282</v>
      </c>
      <c r="D373" s="20" t="s">
        <v>310</v>
      </c>
      <c r="E373" s="20" t="s">
        <v>48</v>
      </c>
      <c r="F373" s="47">
        <v>45511</v>
      </c>
      <c r="G373" s="47">
        <v>45511</v>
      </c>
      <c r="H373" s="20" t="s">
        <v>248</v>
      </c>
      <c r="I373" s="41" t="s">
        <v>405</v>
      </c>
      <c r="J373" s="22">
        <v>5975000</v>
      </c>
      <c r="K373" s="22">
        <v>0</v>
      </c>
      <c r="L373" s="22">
        <v>1082361</v>
      </c>
      <c r="M373" s="22">
        <v>4892639</v>
      </c>
    </row>
    <row r="374" spans="1:13" x14ac:dyDescent="0.2">
      <c r="A374" s="21" t="s">
        <v>1258</v>
      </c>
      <c r="B374" s="20" t="s">
        <v>1259</v>
      </c>
      <c r="C374" s="46" t="s">
        <v>357</v>
      </c>
      <c r="D374" s="20" t="s">
        <v>310</v>
      </c>
      <c r="E374" s="20" t="s">
        <v>48</v>
      </c>
      <c r="F374" s="47">
        <v>45698</v>
      </c>
      <c r="G374" s="47">
        <v>45698</v>
      </c>
      <c r="H374" s="20" t="s">
        <v>248</v>
      </c>
      <c r="I374" s="41" t="s">
        <v>405</v>
      </c>
      <c r="J374" s="22">
        <v>9450000</v>
      </c>
      <c r="K374" s="22">
        <v>0</v>
      </c>
      <c r="L374" s="22">
        <v>1218658</v>
      </c>
      <c r="M374" s="22">
        <v>8231342</v>
      </c>
    </row>
    <row r="375" spans="1:13" x14ac:dyDescent="0.2">
      <c r="A375" s="21" t="s">
        <v>1260</v>
      </c>
      <c r="B375" s="20" t="s">
        <v>1261</v>
      </c>
      <c r="C375" s="46" t="s">
        <v>315</v>
      </c>
      <c r="D375" s="20" t="s">
        <v>310</v>
      </c>
      <c r="E375" s="20" t="s">
        <v>48</v>
      </c>
      <c r="F375" s="47">
        <v>45698</v>
      </c>
      <c r="G375" s="47">
        <v>45698</v>
      </c>
      <c r="H375" s="20" t="s">
        <v>248</v>
      </c>
      <c r="I375" s="41" t="s">
        <v>405</v>
      </c>
      <c r="J375" s="22">
        <v>1188720</v>
      </c>
      <c r="K375" s="22">
        <v>0</v>
      </c>
      <c r="L375" s="22">
        <v>153295</v>
      </c>
      <c r="M375" s="22">
        <v>1035425</v>
      </c>
    </row>
    <row r="376" spans="1:13" x14ac:dyDescent="0.2">
      <c r="A376" s="21" t="s">
        <v>1052</v>
      </c>
      <c r="B376" s="20" t="s">
        <v>1053</v>
      </c>
      <c r="C376" s="46" t="s">
        <v>282</v>
      </c>
      <c r="D376" s="20" t="s">
        <v>310</v>
      </c>
      <c r="E376" s="20" t="s">
        <v>48</v>
      </c>
      <c r="F376" s="47">
        <v>39545</v>
      </c>
      <c r="G376" s="47">
        <v>39545</v>
      </c>
      <c r="H376" s="20" t="s">
        <v>248</v>
      </c>
      <c r="I376" s="41" t="s">
        <v>405</v>
      </c>
      <c r="J376" s="22">
        <v>189417</v>
      </c>
      <c r="K376" s="22">
        <v>0</v>
      </c>
      <c r="L376" s="22">
        <v>189417</v>
      </c>
      <c r="M376" s="22">
        <v>0</v>
      </c>
    </row>
    <row r="377" spans="1:13" x14ac:dyDescent="0.2">
      <c r="A377" s="21" t="s">
        <v>1054</v>
      </c>
      <c r="B377" s="20" t="s">
        <v>1055</v>
      </c>
      <c r="C377" s="46" t="s">
        <v>282</v>
      </c>
      <c r="D377" s="20" t="s">
        <v>310</v>
      </c>
      <c r="E377" s="20" t="s">
        <v>48</v>
      </c>
      <c r="F377" s="47">
        <v>39572</v>
      </c>
      <c r="G377" s="47">
        <v>39572</v>
      </c>
      <c r="H377" s="20" t="s">
        <v>248</v>
      </c>
      <c r="I377" s="41" t="s">
        <v>405</v>
      </c>
      <c r="J377" s="22">
        <v>268175</v>
      </c>
      <c r="K377" s="22">
        <v>0</v>
      </c>
      <c r="L377" s="22">
        <v>268175</v>
      </c>
      <c r="M377" s="22">
        <v>0</v>
      </c>
    </row>
    <row r="378" spans="1:13" x14ac:dyDescent="0.2">
      <c r="A378" s="21" t="s">
        <v>1056</v>
      </c>
      <c r="B378" s="20" t="s">
        <v>1057</v>
      </c>
      <c r="C378" s="46" t="s">
        <v>282</v>
      </c>
      <c r="D378" s="20" t="s">
        <v>310</v>
      </c>
      <c r="E378" s="20" t="s">
        <v>48</v>
      </c>
      <c r="F378" s="47">
        <v>38119</v>
      </c>
      <c r="G378" s="47">
        <v>38119</v>
      </c>
      <c r="H378" s="20" t="s">
        <v>248</v>
      </c>
      <c r="I378" s="41" t="s">
        <v>405</v>
      </c>
      <c r="J378" s="22">
        <v>0</v>
      </c>
      <c r="K378" s="22">
        <v>0</v>
      </c>
      <c r="L378" s="22">
        <v>0</v>
      </c>
      <c r="M378" s="22">
        <v>0</v>
      </c>
    </row>
    <row r="379" spans="1:13" x14ac:dyDescent="0.2">
      <c r="A379" s="21" t="s">
        <v>1058</v>
      </c>
      <c r="B379" s="20" t="s">
        <v>1059</v>
      </c>
      <c r="C379" s="46" t="s">
        <v>282</v>
      </c>
      <c r="D379" s="20" t="s">
        <v>310</v>
      </c>
      <c r="E379" s="20" t="s">
        <v>48</v>
      </c>
      <c r="F379" s="47">
        <v>38222</v>
      </c>
      <c r="G379" s="47">
        <v>38222</v>
      </c>
      <c r="H379" s="20" t="s">
        <v>248</v>
      </c>
      <c r="I379" s="41" t="s">
        <v>405</v>
      </c>
      <c r="J379" s="22">
        <v>0</v>
      </c>
      <c r="K379" s="22">
        <v>0</v>
      </c>
      <c r="L379" s="22">
        <v>0</v>
      </c>
      <c r="M379" s="22">
        <v>0</v>
      </c>
    </row>
    <row r="380" spans="1:13" x14ac:dyDescent="0.2">
      <c r="A380" s="21" t="s">
        <v>1060</v>
      </c>
      <c r="B380" s="20" t="s">
        <v>1061</v>
      </c>
      <c r="C380" s="46" t="s">
        <v>282</v>
      </c>
      <c r="D380" s="20" t="s">
        <v>310</v>
      </c>
      <c r="E380" s="20" t="s">
        <v>48</v>
      </c>
      <c r="F380" s="47">
        <v>29588</v>
      </c>
      <c r="G380" s="47">
        <v>29588</v>
      </c>
      <c r="H380" s="20" t="s">
        <v>248</v>
      </c>
      <c r="I380" s="41" t="s">
        <v>405</v>
      </c>
      <c r="J380" s="22">
        <v>0</v>
      </c>
      <c r="K380" s="22">
        <v>0</v>
      </c>
      <c r="L380" s="22">
        <v>0</v>
      </c>
      <c r="M380" s="22">
        <v>0</v>
      </c>
    </row>
    <row r="381" spans="1:13" x14ac:dyDescent="0.2">
      <c r="A381" s="21" t="s">
        <v>1062</v>
      </c>
      <c r="B381" s="20" t="s">
        <v>1063</v>
      </c>
      <c r="C381" s="46" t="s">
        <v>282</v>
      </c>
      <c r="D381" s="20" t="s">
        <v>310</v>
      </c>
      <c r="E381" s="20" t="s">
        <v>48</v>
      </c>
      <c r="F381" s="47">
        <v>40162</v>
      </c>
      <c r="G381" s="47">
        <v>40162</v>
      </c>
      <c r="H381" s="20" t="s">
        <v>248</v>
      </c>
      <c r="I381" s="41" t="s">
        <v>405</v>
      </c>
      <c r="J381" s="22">
        <v>1295740</v>
      </c>
      <c r="K381" s="22">
        <v>0</v>
      </c>
      <c r="L381" s="22">
        <v>1295740</v>
      </c>
      <c r="M381" s="22">
        <v>0</v>
      </c>
    </row>
    <row r="382" spans="1:13" x14ac:dyDescent="0.2">
      <c r="A382" s="21" t="s">
        <v>1064</v>
      </c>
      <c r="B382" s="20" t="s">
        <v>1065</v>
      </c>
      <c r="C382" s="46" t="s">
        <v>282</v>
      </c>
      <c r="D382" s="20" t="s">
        <v>310</v>
      </c>
      <c r="E382" s="20" t="s">
        <v>48</v>
      </c>
      <c r="F382" s="47">
        <v>38880</v>
      </c>
      <c r="G382" s="47">
        <v>38880</v>
      </c>
      <c r="H382" s="20" t="s">
        <v>248</v>
      </c>
      <c r="I382" s="41" t="s">
        <v>405</v>
      </c>
      <c r="J382" s="22">
        <v>183247</v>
      </c>
      <c r="K382" s="22">
        <v>0</v>
      </c>
      <c r="L382" s="22">
        <v>183247</v>
      </c>
      <c r="M382" s="22">
        <v>0</v>
      </c>
    </row>
    <row r="383" spans="1:13" x14ac:dyDescent="0.2">
      <c r="A383" s="21" t="s">
        <v>1066</v>
      </c>
      <c r="B383" s="20" t="s">
        <v>1067</v>
      </c>
      <c r="C383" s="46" t="s">
        <v>282</v>
      </c>
      <c r="D383" s="20" t="s">
        <v>310</v>
      </c>
      <c r="E383" s="20" t="s">
        <v>48</v>
      </c>
      <c r="F383" s="47">
        <v>39041</v>
      </c>
      <c r="G383" s="47">
        <v>39041</v>
      </c>
      <c r="H383" s="20" t="s">
        <v>248</v>
      </c>
      <c r="I383" s="41" t="s">
        <v>405</v>
      </c>
      <c r="J383" s="22">
        <v>422282</v>
      </c>
      <c r="K383" s="22">
        <v>0</v>
      </c>
      <c r="L383" s="22">
        <v>422282</v>
      </c>
      <c r="M383" s="22">
        <v>0</v>
      </c>
    </row>
    <row r="384" spans="1:13" x14ac:dyDescent="0.2">
      <c r="A384" s="21" t="s">
        <v>1068</v>
      </c>
      <c r="B384" s="20" t="s">
        <v>1069</v>
      </c>
      <c r="C384" s="46" t="s">
        <v>282</v>
      </c>
      <c r="D384" s="20" t="s">
        <v>310</v>
      </c>
      <c r="E384" s="20" t="s">
        <v>48</v>
      </c>
      <c r="F384" s="47">
        <v>38890</v>
      </c>
      <c r="G384" s="47">
        <v>38890</v>
      </c>
      <c r="H384" s="20" t="s">
        <v>248</v>
      </c>
      <c r="I384" s="41" t="s">
        <v>405</v>
      </c>
      <c r="J384" s="22">
        <v>186694</v>
      </c>
      <c r="K384" s="22">
        <v>0</v>
      </c>
      <c r="L384" s="22">
        <v>186694</v>
      </c>
      <c r="M384" s="22">
        <v>0</v>
      </c>
    </row>
    <row r="385" spans="1:13" x14ac:dyDescent="0.2">
      <c r="A385" s="21" t="s">
        <v>1070</v>
      </c>
      <c r="B385" s="20" t="s">
        <v>1071</v>
      </c>
      <c r="C385" s="46" t="s">
        <v>282</v>
      </c>
      <c r="D385" s="20" t="s">
        <v>310</v>
      </c>
      <c r="E385" s="20" t="s">
        <v>48</v>
      </c>
      <c r="F385" s="47">
        <v>38880</v>
      </c>
      <c r="G385" s="47">
        <v>38880</v>
      </c>
      <c r="H385" s="20" t="s">
        <v>248</v>
      </c>
      <c r="I385" s="41" t="s">
        <v>405</v>
      </c>
      <c r="J385" s="22">
        <v>68761</v>
      </c>
      <c r="K385" s="22">
        <v>0</v>
      </c>
      <c r="L385" s="22">
        <v>68761</v>
      </c>
      <c r="M385" s="22">
        <v>0</v>
      </c>
    </row>
    <row r="386" spans="1:13" x14ac:dyDescent="0.2">
      <c r="A386" s="21" t="s">
        <v>1072</v>
      </c>
      <c r="B386" s="20" t="s">
        <v>1073</v>
      </c>
      <c r="C386" s="46" t="s">
        <v>282</v>
      </c>
      <c r="D386" s="20" t="s">
        <v>310</v>
      </c>
      <c r="E386" s="20" t="s">
        <v>48</v>
      </c>
      <c r="F386" s="47">
        <v>38119</v>
      </c>
      <c r="G386" s="47">
        <v>38119</v>
      </c>
      <c r="H386" s="20" t="s">
        <v>248</v>
      </c>
      <c r="I386" s="41" t="s">
        <v>405</v>
      </c>
      <c r="J386" s="22">
        <v>0</v>
      </c>
      <c r="K386" s="22">
        <v>0</v>
      </c>
      <c r="L386" s="22">
        <v>0</v>
      </c>
      <c r="M386" s="22">
        <v>0</v>
      </c>
    </row>
    <row r="387" spans="1:13" x14ac:dyDescent="0.2">
      <c r="A387" s="21" t="s">
        <v>1074</v>
      </c>
      <c r="B387" s="20" t="s">
        <v>1075</v>
      </c>
      <c r="C387" s="46" t="s">
        <v>282</v>
      </c>
      <c r="D387" s="20" t="s">
        <v>310</v>
      </c>
      <c r="E387" s="20" t="s">
        <v>48</v>
      </c>
      <c r="F387" s="47">
        <v>38880</v>
      </c>
      <c r="G387" s="47">
        <v>38880</v>
      </c>
      <c r="H387" s="20" t="s">
        <v>248</v>
      </c>
      <c r="I387" s="41" t="s">
        <v>405</v>
      </c>
      <c r="J387" s="22">
        <v>68761</v>
      </c>
      <c r="K387" s="22">
        <v>0</v>
      </c>
      <c r="L387" s="22">
        <v>68761</v>
      </c>
      <c r="M387" s="22">
        <v>0</v>
      </c>
    </row>
    <row r="388" spans="1:13" x14ac:dyDescent="0.2">
      <c r="A388" s="21" t="s">
        <v>1076</v>
      </c>
      <c r="B388" s="20" t="s">
        <v>1077</v>
      </c>
      <c r="C388" s="46" t="s">
        <v>282</v>
      </c>
      <c r="D388" s="20" t="s">
        <v>310</v>
      </c>
      <c r="E388" s="20" t="s">
        <v>48</v>
      </c>
      <c r="F388" s="47">
        <v>39594</v>
      </c>
      <c r="G388" s="47">
        <v>39594</v>
      </c>
      <c r="H388" s="20" t="s">
        <v>248</v>
      </c>
      <c r="I388" s="41" t="s">
        <v>405</v>
      </c>
      <c r="J388" s="22">
        <v>563588</v>
      </c>
      <c r="K388" s="22">
        <v>0</v>
      </c>
      <c r="L388" s="22">
        <v>563588</v>
      </c>
      <c r="M388" s="22">
        <v>0</v>
      </c>
    </row>
    <row r="389" spans="1:13" x14ac:dyDescent="0.2">
      <c r="A389" s="21" t="s">
        <v>1078</v>
      </c>
      <c r="B389" s="20" t="s">
        <v>1079</v>
      </c>
      <c r="C389" s="46" t="s">
        <v>282</v>
      </c>
      <c r="D389" s="20" t="s">
        <v>310</v>
      </c>
      <c r="E389" s="20" t="s">
        <v>48</v>
      </c>
      <c r="F389" s="47">
        <v>39594</v>
      </c>
      <c r="G389" s="47">
        <v>39594</v>
      </c>
      <c r="H389" s="20" t="s">
        <v>248</v>
      </c>
      <c r="I389" s="41" t="s">
        <v>405</v>
      </c>
      <c r="J389" s="22">
        <v>563588</v>
      </c>
      <c r="K389" s="22">
        <v>0</v>
      </c>
      <c r="L389" s="22">
        <v>563588</v>
      </c>
      <c r="M389" s="22">
        <v>0</v>
      </c>
    </row>
    <row r="390" spans="1:13" x14ac:dyDescent="0.2">
      <c r="A390" s="21" t="s">
        <v>1080</v>
      </c>
      <c r="B390" s="20" t="s">
        <v>1081</v>
      </c>
      <c r="C390" s="46" t="s">
        <v>282</v>
      </c>
      <c r="D390" s="20" t="s">
        <v>310</v>
      </c>
      <c r="E390" s="20" t="s">
        <v>48</v>
      </c>
      <c r="F390" s="47">
        <v>39594</v>
      </c>
      <c r="G390" s="47">
        <v>39594</v>
      </c>
      <c r="H390" s="20" t="s">
        <v>248</v>
      </c>
      <c r="I390" s="41" t="s">
        <v>405</v>
      </c>
      <c r="J390" s="22">
        <v>903027</v>
      </c>
      <c r="K390" s="22">
        <v>0</v>
      </c>
      <c r="L390" s="22">
        <v>903027</v>
      </c>
      <c r="M390" s="22">
        <v>0</v>
      </c>
    </row>
    <row r="391" spans="1:13" x14ac:dyDescent="0.2">
      <c r="A391" s="21" t="s">
        <v>310</v>
      </c>
      <c r="B391" s="21"/>
      <c r="C391" s="48"/>
      <c r="D391" s="21"/>
      <c r="E391" s="21" t="s">
        <v>48</v>
      </c>
      <c r="F391" s="42"/>
      <c r="G391" s="42"/>
      <c r="H391" s="21"/>
      <c r="I391" s="42"/>
      <c r="J391" s="23">
        <v>944997720</v>
      </c>
      <c r="K391" s="23">
        <v>0</v>
      </c>
      <c r="L391" s="23">
        <v>538342523</v>
      </c>
      <c r="M391" s="23">
        <v>406655197</v>
      </c>
    </row>
    <row r="392" spans="1:13" x14ac:dyDescent="0.2">
      <c r="C392" s="46"/>
      <c r="F392" s="41"/>
      <c r="G392" s="41"/>
      <c r="I392" s="41"/>
      <c r="J392" s="22"/>
      <c r="K392" s="22"/>
      <c r="L392" s="22"/>
      <c r="M392" s="22"/>
    </row>
    <row r="393" spans="1:13" x14ac:dyDescent="0.2">
      <c r="A393" s="21" t="s">
        <v>280</v>
      </c>
      <c r="B393" s="20" t="s">
        <v>281</v>
      </c>
      <c r="C393" s="46" t="s">
        <v>282</v>
      </c>
      <c r="D393" s="20" t="s">
        <v>283</v>
      </c>
      <c r="E393" s="20" t="s">
        <v>50</v>
      </c>
      <c r="F393" s="47">
        <v>32622</v>
      </c>
      <c r="G393" s="47">
        <v>32622</v>
      </c>
      <c r="H393" s="20" t="s">
        <v>248</v>
      </c>
      <c r="I393" s="41" t="s">
        <v>284</v>
      </c>
      <c r="J393" s="22">
        <v>0</v>
      </c>
      <c r="K393" s="22">
        <v>0</v>
      </c>
      <c r="L393" s="22">
        <v>0</v>
      </c>
      <c r="M393" s="22">
        <v>0</v>
      </c>
    </row>
    <row r="394" spans="1:13" x14ac:dyDescent="0.2">
      <c r="A394" s="21" t="s">
        <v>372</v>
      </c>
      <c r="B394" s="20" t="s">
        <v>373</v>
      </c>
      <c r="C394" s="46" t="s">
        <v>282</v>
      </c>
      <c r="D394" s="20" t="s">
        <v>283</v>
      </c>
      <c r="E394" s="20" t="s">
        <v>50</v>
      </c>
      <c r="F394" s="47">
        <v>42109</v>
      </c>
      <c r="G394" s="47">
        <v>42109</v>
      </c>
      <c r="H394" s="20" t="s">
        <v>248</v>
      </c>
      <c r="I394" s="41" t="s">
        <v>374</v>
      </c>
      <c r="J394" s="22">
        <v>3269999</v>
      </c>
      <c r="K394" s="22">
        <v>0</v>
      </c>
      <c r="L394" s="22">
        <v>700778</v>
      </c>
      <c r="M394" s="22">
        <v>2569221</v>
      </c>
    </row>
    <row r="395" spans="1:13" x14ac:dyDescent="0.2">
      <c r="A395" s="21" t="s">
        <v>383</v>
      </c>
      <c r="B395" s="20" t="s">
        <v>384</v>
      </c>
      <c r="C395" s="46" t="s">
        <v>282</v>
      </c>
      <c r="D395" s="20" t="s">
        <v>283</v>
      </c>
      <c r="E395" s="20" t="s">
        <v>50</v>
      </c>
      <c r="F395" s="47">
        <v>42235</v>
      </c>
      <c r="G395" s="47">
        <v>42235</v>
      </c>
      <c r="H395" s="20" t="s">
        <v>248</v>
      </c>
      <c r="I395" s="41" t="s">
        <v>374</v>
      </c>
      <c r="J395" s="22">
        <v>5248434</v>
      </c>
      <c r="K395" s="22">
        <v>0</v>
      </c>
      <c r="L395" s="22">
        <v>1088518</v>
      </c>
      <c r="M395" s="22">
        <v>4159916</v>
      </c>
    </row>
    <row r="396" spans="1:13" x14ac:dyDescent="0.2">
      <c r="A396" s="21" t="s">
        <v>415</v>
      </c>
      <c r="B396" s="20" t="s">
        <v>416</v>
      </c>
      <c r="C396" s="46" t="s">
        <v>282</v>
      </c>
      <c r="D396" s="20" t="s">
        <v>283</v>
      </c>
      <c r="E396" s="20" t="s">
        <v>50</v>
      </c>
      <c r="F396" s="47">
        <v>42727</v>
      </c>
      <c r="G396" s="47">
        <v>42727</v>
      </c>
      <c r="H396" s="20" t="s">
        <v>248</v>
      </c>
      <c r="I396" s="41" t="s">
        <v>405</v>
      </c>
      <c r="J396" s="22">
        <v>187700</v>
      </c>
      <c r="K396" s="22">
        <v>0</v>
      </c>
      <c r="L396" s="22">
        <v>162785</v>
      </c>
      <c r="M396" s="22">
        <v>24915</v>
      </c>
    </row>
    <row r="397" spans="1:13" x14ac:dyDescent="0.2">
      <c r="A397" s="21" t="s">
        <v>417</v>
      </c>
      <c r="B397" s="20" t="s">
        <v>418</v>
      </c>
      <c r="C397" s="46" t="s">
        <v>282</v>
      </c>
      <c r="D397" s="20" t="s">
        <v>283</v>
      </c>
      <c r="E397" s="20" t="s">
        <v>50</v>
      </c>
      <c r="F397" s="47">
        <v>42727</v>
      </c>
      <c r="G397" s="47">
        <v>42727</v>
      </c>
      <c r="H397" s="20" t="s">
        <v>248</v>
      </c>
      <c r="I397" s="41" t="s">
        <v>405</v>
      </c>
      <c r="J397" s="22">
        <v>2496998</v>
      </c>
      <c r="K397" s="22">
        <v>0</v>
      </c>
      <c r="L397" s="22">
        <v>2165440</v>
      </c>
      <c r="M397" s="22">
        <v>331558</v>
      </c>
    </row>
    <row r="398" spans="1:13" x14ac:dyDescent="0.2">
      <c r="A398" s="21" t="s">
        <v>419</v>
      </c>
      <c r="B398" s="20" t="s">
        <v>420</v>
      </c>
      <c r="C398" s="46" t="s">
        <v>282</v>
      </c>
      <c r="D398" s="20" t="s">
        <v>283</v>
      </c>
      <c r="E398" s="20" t="s">
        <v>50</v>
      </c>
      <c r="F398" s="47">
        <v>42735</v>
      </c>
      <c r="G398" s="47">
        <v>42735</v>
      </c>
      <c r="H398" s="20" t="s">
        <v>248</v>
      </c>
      <c r="I398" s="41" t="s">
        <v>405</v>
      </c>
      <c r="J398" s="22">
        <v>3629025</v>
      </c>
      <c r="K398" s="22">
        <v>0</v>
      </c>
      <c r="L398" s="22">
        <v>3140015</v>
      </c>
      <c r="M398" s="22">
        <v>489010</v>
      </c>
    </row>
    <row r="399" spans="1:13" x14ac:dyDescent="0.2">
      <c r="A399" s="21" t="s">
        <v>444</v>
      </c>
      <c r="B399" s="20" t="s">
        <v>445</v>
      </c>
      <c r="C399" s="46" t="s">
        <v>282</v>
      </c>
      <c r="D399" s="20" t="s">
        <v>283</v>
      </c>
      <c r="E399" s="20" t="s">
        <v>50</v>
      </c>
      <c r="F399" s="47">
        <v>43150</v>
      </c>
      <c r="G399" s="47">
        <v>43150</v>
      </c>
      <c r="H399" s="20" t="s">
        <v>248</v>
      </c>
      <c r="I399" s="41" t="s">
        <v>405</v>
      </c>
      <c r="J399" s="22">
        <v>293000</v>
      </c>
      <c r="K399" s="22">
        <v>0</v>
      </c>
      <c r="L399" s="22">
        <v>293000</v>
      </c>
      <c r="M399" s="22">
        <v>0</v>
      </c>
    </row>
    <row r="400" spans="1:13" x14ac:dyDescent="0.2">
      <c r="A400" s="21" t="s">
        <v>454</v>
      </c>
      <c r="B400" s="20" t="s">
        <v>455</v>
      </c>
      <c r="C400" s="46" t="s">
        <v>282</v>
      </c>
      <c r="D400" s="20" t="s">
        <v>283</v>
      </c>
      <c r="E400" s="20" t="s">
        <v>50</v>
      </c>
      <c r="F400" s="47">
        <v>43216</v>
      </c>
      <c r="G400" s="47">
        <v>43216</v>
      </c>
      <c r="H400" s="20" t="s">
        <v>248</v>
      </c>
      <c r="I400" s="41" t="s">
        <v>405</v>
      </c>
      <c r="J400" s="22">
        <v>120650</v>
      </c>
      <c r="K400" s="22">
        <v>0</v>
      </c>
      <c r="L400" s="22">
        <v>120650</v>
      </c>
      <c r="M400" s="22">
        <v>0</v>
      </c>
    </row>
    <row r="401" spans="1:13" x14ac:dyDescent="0.2">
      <c r="A401" s="21" t="s">
        <v>462</v>
      </c>
      <c r="B401" s="20" t="s">
        <v>463</v>
      </c>
      <c r="C401" s="46" t="s">
        <v>282</v>
      </c>
      <c r="D401" s="20" t="s">
        <v>283</v>
      </c>
      <c r="E401" s="20" t="s">
        <v>50</v>
      </c>
      <c r="F401" s="47">
        <v>43328</v>
      </c>
      <c r="G401" s="47">
        <v>43328</v>
      </c>
      <c r="H401" s="20" t="s">
        <v>248</v>
      </c>
      <c r="I401" s="41" t="s">
        <v>405</v>
      </c>
      <c r="J401" s="22">
        <v>1216660</v>
      </c>
      <c r="K401" s="22">
        <v>0</v>
      </c>
      <c r="L401" s="22">
        <v>1216660</v>
      </c>
      <c r="M401" s="22">
        <v>0</v>
      </c>
    </row>
    <row r="402" spans="1:13" x14ac:dyDescent="0.2">
      <c r="A402" s="21" t="s">
        <v>468</v>
      </c>
      <c r="B402" s="20" t="s">
        <v>469</v>
      </c>
      <c r="C402" s="46" t="s">
        <v>282</v>
      </c>
      <c r="D402" s="20" t="s">
        <v>283</v>
      </c>
      <c r="E402" s="20" t="s">
        <v>50</v>
      </c>
      <c r="F402" s="47">
        <v>43529</v>
      </c>
      <c r="G402" s="47">
        <v>43529</v>
      </c>
      <c r="H402" s="20" t="s">
        <v>248</v>
      </c>
      <c r="I402" s="41" t="s">
        <v>405</v>
      </c>
      <c r="J402" s="22">
        <v>5769817</v>
      </c>
      <c r="K402" s="22">
        <v>0</v>
      </c>
      <c r="L402" s="22">
        <v>5544113</v>
      </c>
      <c r="M402" s="22">
        <v>225704</v>
      </c>
    </row>
    <row r="403" spans="1:13" x14ac:dyDescent="0.2">
      <c r="A403" s="21" t="s">
        <v>470</v>
      </c>
      <c r="B403" s="20" t="s">
        <v>471</v>
      </c>
      <c r="C403" s="46" t="s">
        <v>472</v>
      </c>
      <c r="D403" s="20" t="s">
        <v>283</v>
      </c>
      <c r="E403" s="20" t="s">
        <v>50</v>
      </c>
      <c r="F403" s="47">
        <v>43549</v>
      </c>
      <c r="G403" s="47">
        <v>43549</v>
      </c>
      <c r="H403" s="20" t="s">
        <v>248</v>
      </c>
      <c r="I403" s="41" t="s">
        <v>405</v>
      </c>
      <c r="J403" s="22">
        <v>14922383</v>
      </c>
      <c r="K403" s="22">
        <v>0</v>
      </c>
      <c r="L403" s="22">
        <v>14488707</v>
      </c>
      <c r="M403" s="22">
        <v>433676</v>
      </c>
    </row>
    <row r="404" spans="1:13" x14ac:dyDescent="0.2">
      <c r="A404" s="21" t="s">
        <v>473</v>
      </c>
      <c r="B404" s="20" t="s">
        <v>474</v>
      </c>
      <c r="C404" s="46" t="s">
        <v>339</v>
      </c>
      <c r="D404" s="20" t="s">
        <v>283</v>
      </c>
      <c r="E404" s="20" t="s">
        <v>50</v>
      </c>
      <c r="F404" s="47">
        <v>43549</v>
      </c>
      <c r="G404" s="47">
        <v>43549</v>
      </c>
      <c r="H404" s="20" t="s">
        <v>248</v>
      </c>
      <c r="I404" s="41" t="s">
        <v>405</v>
      </c>
      <c r="J404" s="22">
        <v>1169242</v>
      </c>
      <c r="K404" s="22">
        <v>0</v>
      </c>
      <c r="L404" s="22">
        <v>982752</v>
      </c>
      <c r="M404" s="22">
        <v>186490</v>
      </c>
    </row>
    <row r="405" spans="1:13" x14ac:dyDescent="0.2">
      <c r="A405" s="21" t="s">
        <v>475</v>
      </c>
      <c r="B405" s="20" t="s">
        <v>476</v>
      </c>
      <c r="C405" s="46" t="s">
        <v>313</v>
      </c>
      <c r="D405" s="20" t="s">
        <v>283</v>
      </c>
      <c r="E405" s="20" t="s">
        <v>50</v>
      </c>
      <c r="F405" s="47">
        <v>43549</v>
      </c>
      <c r="G405" s="47">
        <v>43549</v>
      </c>
      <c r="H405" s="20" t="s">
        <v>248</v>
      </c>
      <c r="I405" s="41" t="s">
        <v>405</v>
      </c>
      <c r="J405" s="22">
        <v>2778967</v>
      </c>
      <c r="K405" s="22">
        <v>0</v>
      </c>
      <c r="L405" s="22">
        <v>2563548</v>
      </c>
      <c r="M405" s="22">
        <v>215419</v>
      </c>
    </row>
    <row r="406" spans="1:13" x14ac:dyDescent="0.2">
      <c r="A406" s="21" t="s">
        <v>479</v>
      </c>
      <c r="B406" s="20" t="s">
        <v>480</v>
      </c>
      <c r="C406" s="46" t="s">
        <v>282</v>
      </c>
      <c r="D406" s="20" t="s">
        <v>283</v>
      </c>
      <c r="E406" s="20" t="s">
        <v>50</v>
      </c>
      <c r="F406" s="47">
        <v>43619</v>
      </c>
      <c r="G406" s="47">
        <v>43619</v>
      </c>
      <c r="H406" s="20" t="s">
        <v>248</v>
      </c>
      <c r="I406" s="41" t="s">
        <v>405</v>
      </c>
      <c r="J406" s="22">
        <v>2638031</v>
      </c>
      <c r="K406" s="22">
        <v>0</v>
      </c>
      <c r="L406" s="22">
        <v>1855219</v>
      </c>
      <c r="M406" s="22">
        <v>782812</v>
      </c>
    </row>
    <row r="407" spans="1:13" x14ac:dyDescent="0.2">
      <c r="A407" s="21" t="s">
        <v>540</v>
      </c>
      <c r="B407" s="20" t="s">
        <v>541</v>
      </c>
      <c r="C407" s="46" t="s">
        <v>282</v>
      </c>
      <c r="D407" s="20" t="s">
        <v>283</v>
      </c>
      <c r="E407" s="20" t="s">
        <v>50</v>
      </c>
      <c r="F407" s="47">
        <v>43587</v>
      </c>
      <c r="G407" s="47">
        <v>43587</v>
      </c>
      <c r="H407" s="20" t="s">
        <v>248</v>
      </c>
      <c r="I407" s="41" t="s">
        <v>405</v>
      </c>
      <c r="J407" s="22">
        <v>20175834</v>
      </c>
      <c r="K407" s="22">
        <v>0</v>
      </c>
      <c r="L407" s="22">
        <v>18923868</v>
      </c>
      <c r="M407" s="22">
        <v>1251966</v>
      </c>
    </row>
    <row r="408" spans="1:13" x14ac:dyDescent="0.2">
      <c r="A408" s="21" t="s">
        <v>561</v>
      </c>
      <c r="B408" s="20" t="s">
        <v>562</v>
      </c>
      <c r="C408" s="46" t="s">
        <v>328</v>
      </c>
      <c r="D408" s="20" t="s">
        <v>283</v>
      </c>
      <c r="E408" s="20" t="s">
        <v>50</v>
      </c>
      <c r="F408" s="47">
        <v>43866</v>
      </c>
      <c r="G408" s="47">
        <v>43866</v>
      </c>
      <c r="H408" s="20" t="s">
        <v>248</v>
      </c>
      <c r="I408" s="41" t="s">
        <v>405</v>
      </c>
      <c r="J408" s="22">
        <v>1321862</v>
      </c>
      <c r="K408" s="22">
        <v>0</v>
      </c>
      <c r="L408" s="22">
        <v>1131697</v>
      </c>
      <c r="M408" s="22">
        <v>190165</v>
      </c>
    </row>
    <row r="409" spans="1:13" x14ac:dyDescent="0.2">
      <c r="A409" s="21" t="s">
        <v>563</v>
      </c>
      <c r="B409" s="20" t="s">
        <v>564</v>
      </c>
      <c r="C409" s="46" t="s">
        <v>565</v>
      </c>
      <c r="D409" s="20" t="s">
        <v>283</v>
      </c>
      <c r="E409" s="20" t="s">
        <v>50</v>
      </c>
      <c r="F409" s="47">
        <v>43866</v>
      </c>
      <c r="G409" s="47">
        <v>43866</v>
      </c>
      <c r="H409" s="20" t="s">
        <v>248</v>
      </c>
      <c r="I409" s="41" t="s">
        <v>405</v>
      </c>
      <c r="J409" s="22">
        <v>4999985</v>
      </c>
      <c r="K409" s="22">
        <v>0</v>
      </c>
      <c r="L409" s="22">
        <v>4280654</v>
      </c>
      <c r="M409" s="22">
        <v>719331</v>
      </c>
    </row>
    <row r="410" spans="1:13" x14ac:dyDescent="0.2">
      <c r="A410" s="21" t="s">
        <v>733</v>
      </c>
      <c r="B410" s="20" t="s">
        <v>734</v>
      </c>
      <c r="C410" s="46" t="s">
        <v>282</v>
      </c>
      <c r="D410" s="20" t="s">
        <v>283</v>
      </c>
      <c r="E410" s="20" t="s">
        <v>50</v>
      </c>
      <c r="F410" s="47">
        <v>44067</v>
      </c>
      <c r="G410" s="47">
        <v>44067</v>
      </c>
      <c r="H410" s="20" t="s">
        <v>248</v>
      </c>
      <c r="I410" s="41" t="s">
        <v>405</v>
      </c>
      <c r="J410" s="22">
        <v>6863092</v>
      </c>
      <c r="K410" s="22">
        <v>0</v>
      </c>
      <c r="L410" s="22">
        <v>4893764</v>
      </c>
      <c r="M410" s="22">
        <v>1969328</v>
      </c>
    </row>
    <row r="411" spans="1:13" x14ac:dyDescent="0.2">
      <c r="A411" s="21" t="s">
        <v>908</v>
      </c>
      <c r="B411" s="20" t="s">
        <v>909</v>
      </c>
      <c r="C411" s="46" t="s">
        <v>282</v>
      </c>
      <c r="D411" s="20" t="s">
        <v>283</v>
      </c>
      <c r="E411" s="20" t="s">
        <v>50</v>
      </c>
      <c r="F411" s="47">
        <v>44389</v>
      </c>
      <c r="G411" s="47">
        <v>44389</v>
      </c>
      <c r="H411" s="20" t="s">
        <v>248</v>
      </c>
      <c r="I411" s="41" t="s">
        <v>405</v>
      </c>
      <c r="J411" s="22">
        <v>557435</v>
      </c>
      <c r="K411" s="22">
        <v>0</v>
      </c>
      <c r="L411" s="22">
        <v>361620</v>
      </c>
      <c r="M411" s="22">
        <v>195815</v>
      </c>
    </row>
    <row r="412" spans="1:13" x14ac:dyDescent="0.2">
      <c r="A412" s="21" t="s">
        <v>910</v>
      </c>
      <c r="B412" s="20" t="s">
        <v>471</v>
      </c>
      <c r="C412" s="46" t="s">
        <v>339</v>
      </c>
      <c r="D412" s="20" t="s">
        <v>283</v>
      </c>
      <c r="E412" s="20" t="s">
        <v>50</v>
      </c>
      <c r="F412" s="47">
        <v>44467</v>
      </c>
      <c r="G412" s="47">
        <v>44467</v>
      </c>
      <c r="H412" s="20" t="s">
        <v>248</v>
      </c>
      <c r="I412" s="41" t="s">
        <v>405</v>
      </c>
      <c r="J412" s="22">
        <v>810000</v>
      </c>
      <c r="K412" s="22">
        <v>0</v>
      </c>
      <c r="L412" s="22">
        <v>500359</v>
      </c>
      <c r="M412" s="22">
        <v>309641</v>
      </c>
    </row>
    <row r="413" spans="1:13" x14ac:dyDescent="0.2">
      <c r="A413" s="21" t="s">
        <v>921</v>
      </c>
      <c r="B413" s="20" t="s">
        <v>922</v>
      </c>
      <c r="C413" s="46" t="s">
        <v>282</v>
      </c>
      <c r="D413" s="20" t="s">
        <v>283</v>
      </c>
      <c r="E413" s="20" t="s">
        <v>50</v>
      </c>
      <c r="F413" s="47">
        <v>44630</v>
      </c>
      <c r="G413" s="47">
        <v>44630</v>
      </c>
      <c r="H413" s="20" t="s">
        <v>248</v>
      </c>
      <c r="I413" s="41" t="s">
        <v>284</v>
      </c>
      <c r="J413" s="22">
        <v>356000</v>
      </c>
      <c r="K413" s="22">
        <v>0</v>
      </c>
      <c r="L413" s="22">
        <v>122183</v>
      </c>
      <c r="M413" s="22">
        <v>233817</v>
      </c>
    </row>
    <row r="414" spans="1:13" x14ac:dyDescent="0.2">
      <c r="A414" s="21" t="s">
        <v>923</v>
      </c>
      <c r="B414" s="20" t="s">
        <v>922</v>
      </c>
      <c r="C414" s="46" t="s">
        <v>282</v>
      </c>
      <c r="D414" s="20" t="s">
        <v>283</v>
      </c>
      <c r="E414" s="20" t="s">
        <v>50</v>
      </c>
      <c r="F414" s="47">
        <v>44630</v>
      </c>
      <c r="G414" s="47">
        <v>44630</v>
      </c>
      <c r="H414" s="20" t="s">
        <v>248</v>
      </c>
      <c r="I414" s="41" t="s">
        <v>284</v>
      </c>
      <c r="J414" s="22">
        <v>356000</v>
      </c>
      <c r="K414" s="22">
        <v>0</v>
      </c>
      <c r="L414" s="22">
        <v>122183</v>
      </c>
      <c r="M414" s="22">
        <v>233817</v>
      </c>
    </row>
    <row r="415" spans="1:13" x14ac:dyDescent="0.2">
      <c r="A415" s="21" t="s">
        <v>924</v>
      </c>
      <c r="B415" s="20" t="s">
        <v>922</v>
      </c>
      <c r="C415" s="46" t="s">
        <v>282</v>
      </c>
      <c r="D415" s="20" t="s">
        <v>283</v>
      </c>
      <c r="E415" s="20" t="s">
        <v>50</v>
      </c>
      <c r="F415" s="47">
        <v>44630</v>
      </c>
      <c r="G415" s="47">
        <v>44630</v>
      </c>
      <c r="H415" s="20" t="s">
        <v>248</v>
      </c>
      <c r="I415" s="41" t="s">
        <v>284</v>
      </c>
      <c r="J415" s="22">
        <v>356000</v>
      </c>
      <c r="K415" s="22">
        <v>0</v>
      </c>
      <c r="L415" s="22">
        <v>122183</v>
      </c>
      <c r="M415" s="22">
        <v>233817</v>
      </c>
    </row>
    <row r="416" spans="1:13" x14ac:dyDescent="0.2">
      <c r="A416" s="21" t="s">
        <v>925</v>
      </c>
      <c r="B416" s="20" t="s">
        <v>922</v>
      </c>
      <c r="C416" s="46" t="s">
        <v>282</v>
      </c>
      <c r="D416" s="20" t="s">
        <v>283</v>
      </c>
      <c r="E416" s="20" t="s">
        <v>50</v>
      </c>
      <c r="F416" s="47">
        <v>44630</v>
      </c>
      <c r="G416" s="47">
        <v>44630</v>
      </c>
      <c r="H416" s="20" t="s">
        <v>248</v>
      </c>
      <c r="I416" s="41" t="s">
        <v>284</v>
      </c>
      <c r="J416" s="22">
        <v>356000</v>
      </c>
      <c r="K416" s="22">
        <v>0</v>
      </c>
      <c r="L416" s="22">
        <v>122183</v>
      </c>
      <c r="M416" s="22">
        <v>233817</v>
      </c>
    </row>
    <row r="417" spans="1:13" x14ac:dyDescent="0.2">
      <c r="A417" s="21" t="s">
        <v>926</v>
      </c>
      <c r="B417" s="20" t="s">
        <v>922</v>
      </c>
      <c r="C417" s="46" t="s">
        <v>282</v>
      </c>
      <c r="D417" s="20" t="s">
        <v>283</v>
      </c>
      <c r="E417" s="20" t="s">
        <v>50</v>
      </c>
      <c r="F417" s="47">
        <v>44630</v>
      </c>
      <c r="G417" s="47">
        <v>44630</v>
      </c>
      <c r="H417" s="20" t="s">
        <v>248</v>
      </c>
      <c r="I417" s="41" t="s">
        <v>284</v>
      </c>
      <c r="J417" s="22">
        <v>356000</v>
      </c>
      <c r="K417" s="22">
        <v>0</v>
      </c>
      <c r="L417" s="22">
        <v>122183</v>
      </c>
      <c r="M417" s="22">
        <v>233817</v>
      </c>
    </row>
    <row r="418" spans="1:13" x14ac:dyDescent="0.2">
      <c r="A418" s="21" t="s">
        <v>927</v>
      </c>
      <c r="B418" s="20" t="s">
        <v>922</v>
      </c>
      <c r="C418" s="46" t="s">
        <v>282</v>
      </c>
      <c r="D418" s="20" t="s">
        <v>283</v>
      </c>
      <c r="E418" s="20" t="s">
        <v>50</v>
      </c>
      <c r="F418" s="47">
        <v>44630</v>
      </c>
      <c r="G418" s="47">
        <v>44630</v>
      </c>
      <c r="H418" s="20" t="s">
        <v>248</v>
      </c>
      <c r="I418" s="41" t="s">
        <v>284</v>
      </c>
      <c r="J418" s="22">
        <v>356000</v>
      </c>
      <c r="K418" s="22">
        <v>0</v>
      </c>
      <c r="L418" s="22">
        <v>122183</v>
      </c>
      <c r="M418" s="22">
        <v>233817</v>
      </c>
    </row>
    <row r="419" spans="1:13" x14ac:dyDescent="0.2">
      <c r="A419" s="21" t="s">
        <v>928</v>
      </c>
      <c r="B419" s="20" t="s">
        <v>922</v>
      </c>
      <c r="C419" s="46" t="s">
        <v>282</v>
      </c>
      <c r="D419" s="20" t="s">
        <v>283</v>
      </c>
      <c r="E419" s="20" t="s">
        <v>50</v>
      </c>
      <c r="F419" s="47">
        <v>44630</v>
      </c>
      <c r="G419" s="47">
        <v>44630</v>
      </c>
      <c r="H419" s="20" t="s">
        <v>248</v>
      </c>
      <c r="I419" s="41" t="s">
        <v>284</v>
      </c>
      <c r="J419" s="22">
        <v>356000</v>
      </c>
      <c r="K419" s="22">
        <v>0</v>
      </c>
      <c r="L419" s="22">
        <v>122183</v>
      </c>
      <c r="M419" s="22">
        <v>233817</v>
      </c>
    </row>
    <row r="420" spans="1:13" x14ac:dyDescent="0.2">
      <c r="A420" s="21" t="s">
        <v>929</v>
      </c>
      <c r="B420" s="20" t="s">
        <v>922</v>
      </c>
      <c r="C420" s="46" t="s">
        <v>282</v>
      </c>
      <c r="D420" s="20" t="s">
        <v>283</v>
      </c>
      <c r="E420" s="20" t="s">
        <v>50</v>
      </c>
      <c r="F420" s="47">
        <v>44630</v>
      </c>
      <c r="G420" s="47">
        <v>44630</v>
      </c>
      <c r="H420" s="20" t="s">
        <v>248</v>
      </c>
      <c r="I420" s="41" t="s">
        <v>284</v>
      </c>
      <c r="J420" s="22">
        <v>356000</v>
      </c>
      <c r="K420" s="22">
        <v>0</v>
      </c>
      <c r="L420" s="22">
        <v>122183</v>
      </c>
      <c r="M420" s="22">
        <v>233817</v>
      </c>
    </row>
    <row r="421" spans="1:13" x14ac:dyDescent="0.2">
      <c r="A421" s="21" t="s">
        <v>930</v>
      </c>
      <c r="B421" s="20" t="s">
        <v>922</v>
      </c>
      <c r="C421" s="46" t="s">
        <v>282</v>
      </c>
      <c r="D421" s="20" t="s">
        <v>283</v>
      </c>
      <c r="E421" s="20" t="s">
        <v>50</v>
      </c>
      <c r="F421" s="47">
        <v>44630</v>
      </c>
      <c r="G421" s="47">
        <v>44630</v>
      </c>
      <c r="H421" s="20" t="s">
        <v>248</v>
      </c>
      <c r="I421" s="41" t="s">
        <v>284</v>
      </c>
      <c r="J421" s="22">
        <v>356000</v>
      </c>
      <c r="K421" s="22">
        <v>0</v>
      </c>
      <c r="L421" s="22">
        <v>122183</v>
      </c>
      <c r="M421" s="22">
        <v>233817</v>
      </c>
    </row>
    <row r="422" spans="1:13" x14ac:dyDescent="0.2">
      <c r="A422" s="21" t="s">
        <v>931</v>
      </c>
      <c r="B422" s="20" t="s">
        <v>922</v>
      </c>
      <c r="C422" s="46" t="s">
        <v>282</v>
      </c>
      <c r="D422" s="20" t="s">
        <v>283</v>
      </c>
      <c r="E422" s="20" t="s">
        <v>50</v>
      </c>
      <c r="F422" s="47">
        <v>44630</v>
      </c>
      <c r="G422" s="47">
        <v>44630</v>
      </c>
      <c r="H422" s="20" t="s">
        <v>248</v>
      </c>
      <c r="I422" s="41" t="s">
        <v>284</v>
      </c>
      <c r="J422" s="22">
        <v>356000</v>
      </c>
      <c r="K422" s="22">
        <v>0</v>
      </c>
      <c r="L422" s="22">
        <v>122183</v>
      </c>
      <c r="M422" s="22">
        <v>233817</v>
      </c>
    </row>
    <row r="423" spans="1:13" x14ac:dyDescent="0.2">
      <c r="A423" s="21" t="s">
        <v>1025</v>
      </c>
      <c r="B423" s="20" t="s">
        <v>1026</v>
      </c>
      <c r="C423" s="46" t="s">
        <v>282</v>
      </c>
      <c r="D423" s="20" t="s">
        <v>283</v>
      </c>
      <c r="E423" s="20" t="s">
        <v>50</v>
      </c>
      <c r="F423" s="47">
        <v>44907</v>
      </c>
      <c r="G423" s="47">
        <v>44907</v>
      </c>
      <c r="H423" s="20" t="s">
        <v>248</v>
      </c>
      <c r="I423" s="41" t="s">
        <v>405</v>
      </c>
      <c r="J423" s="22">
        <v>464820</v>
      </c>
      <c r="K423" s="22">
        <v>0</v>
      </c>
      <c r="L423" s="22">
        <v>205888</v>
      </c>
      <c r="M423" s="22">
        <v>258932</v>
      </c>
    </row>
    <row r="424" spans="1:13" x14ac:dyDescent="0.2">
      <c r="A424" s="21" t="s">
        <v>1030</v>
      </c>
      <c r="B424" s="20" t="s">
        <v>1031</v>
      </c>
      <c r="C424" s="46" t="s">
        <v>282</v>
      </c>
      <c r="D424" s="20" t="s">
        <v>283</v>
      </c>
      <c r="E424" s="20" t="s">
        <v>50</v>
      </c>
      <c r="F424" s="47">
        <v>44991</v>
      </c>
      <c r="G424" s="47">
        <v>44991</v>
      </c>
      <c r="H424" s="20" t="s">
        <v>248</v>
      </c>
      <c r="I424" s="41" t="s">
        <v>405</v>
      </c>
      <c r="J424" s="22">
        <v>2011745</v>
      </c>
      <c r="K424" s="22">
        <v>0</v>
      </c>
      <c r="L424" s="22">
        <v>759890</v>
      </c>
      <c r="M424" s="22">
        <v>1251855</v>
      </c>
    </row>
    <row r="425" spans="1:13" x14ac:dyDescent="0.2">
      <c r="A425" s="21" t="s">
        <v>1263</v>
      </c>
      <c r="B425" s="20" t="s">
        <v>1264</v>
      </c>
      <c r="C425" s="46" t="s">
        <v>282</v>
      </c>
      <c r="D425" s="20" t="s">
        <v>283</v>
      </c>
      <c r="E425" s="20" t="s">
        <v>50</v>
      </c>
      <c r="F425" s="47">
        <v>45846</v>
      </c>
      <c r="G425" s="47">
        <v>45846</v>
      </c>
      <c r="H425" s="20" t="s">
        <v>248</v>
      </c>
      <c r="I425" s="41" t="s">
        <v>438</v>
      </c>
      <c r="J425" s="22">
        <v>105875</v>
      </c>
      <c r="K425" s="22">
        <v>0</v>
      </c>
      <c r="L425" s="22">
        <v>105875</v>
      </c>
      <c r="M425" s="22">
        <v>0</v>
      </c>
    </row>
    <row r="426" spans="1:13" x14ac:dyDescent="0.2">
      <c r="A426" s="21" t="s">
        <v>1265</v>
      </c>
      <c r="B426" s="20" t="s">
        <v>1266</v>
      </c>
      <c r="C426" s="46" t="s">
        <v>282</v>
      </c>
      <c r="D426" s="20" t="s">
        <v>283</v>
      </c>
      <c r="E426" s="20" t="s">
        <v>50</v>
      </c>
      <c r="F426" s="47">
        <v>45762</v>
      </c>
      <c r="G426" s="47">
        <v>45762</v>
      </c>
      <c r="H426" s="20" t="s">
        <v>248</v>
      </c>
      <c r="I426" s="41" t="s">
        <v>405</v>
      </c>
      <c r="J426" s="22">
        <v>475000</v>
      </c>
      <c r="K426" s="22">
        <v>0</v>
      </c>
      <c r="L426" s="22">
        <v>49252</v>
      </c>
      <c r="M426" s="22">
        <v>425748</v>
      </c>
    </row>
    <row r="427" spans="1:13" x14ac:dyDescent="0.2">
      <c r="A427" s="21" t="s">
        <v>1267</v>
      </c>
      <c r="B427" s="20" t="s">
        <v>1268</v>
      </c>
      <c r="C427" s="46" t="s">
        <v>282</v>
      </c>
      <c r="D427" s="20" t="s">
        <v>283</v>
      </c>
      <c r="E427" s="20" t="s">
        <v>50</v>
      </c>
      <c r="F427" s="47">
        <v>45810</v>
      </c>
      <c r="G427" s="47">
        <v>45810</v>
      </c>
      <c r="H427" s="20" t="s">
        <v>248</v>
      </c>
      <c r="I427" s="41" t="s">
        <v>405</v>
      </c>
      <c r="J427" s="22">
        <v>232664</v>
      </c>
      <c r="K427" s="22">
        <v>0</v>
      </c>
      <c r="L427" s="22">
        <v>19686</v>
      </c>
      <c r="M427" s="22">
        <v>212978</v>
      </c>
    </row>
    <row r="428" spans="1:13" x14ac:dyDescent="0.2">
      <c r="A428" s="21" t="s">
        <v>1269</v>
      </c>
      <c r="B428" s="20" t="s">
        <v>1270</v>
      </c>
      <c r="C428" s="46" t="s">
        <v>282</v>
      </c>
      <c r="D428" s="20" t="s">
        <v>283</v>
      </c>
      <c r="E428" s="20" t="s">
        <v>50</v>
      </c>
      <c r="F428" s="47">
        <v>45826</v>
      </c>
      <c r="G428" s="47">
        <v>45826</v>
      </c>
      <c r="H428" s="20" t="s">
        <v>248</v>
      </c>
      <c r="I428" s="41" t="s">
        <v>405</v>
      </c>
      <c r="J428" s="22">
        <v>1562354</v>
      </c>
      <c r="K428" s="22">
        <v>0</v>
      </c>
      <c r="L428" s="22">
        <v>122269</v>
      </c>
      <c r="M428" s="22">
        <v>1440085</v>
      </c>
    </row>
    <row r="429" spans="1:13" x14ac:dyDescent="0.2">
      <c r="A429" s="21" t="s">
        <v>1271</v>
      </c>
      <c r="B429" s="20" t="s">
        <v>1272</v>
      </c>
      <c r="C429" s="46" t="s">
        <v>282</v>
      </c>
      <c r="D429" s="20" t="s">
        <v>283</v>
      </c>
      <c r="E429" s="20" t="s">
        <v>50</v>
      </c>
      <c r="F429" s="47">
        <v>45828</v>
      </c>
      <c r="G429" s="47">
        <v>45828</v>
      </c>
      <c r="H429" s="20" t="s">
        <v>248</v>
      </c>
      <c r="I429" s="41" t="s">
        <v>438</v>
      </c>
      <c r="J429" s="22">
        <v>46990</v>
      </c>
      <c r="K429" s="22">
        <v>0</v>
      </c>
      <c r="L429" s="22">
        <v>46990</v>
      </c>
      <c r="M429" s="22">
        <v>0</v>
      </c>
    </row>
    <row r="430" spans="1:13" x14ac:dyDescent="0.2">
      <c r="A430" s="21" t="s">
        <v>1273</v>
      </c>
      <c r="B430" s="20" t="s">
        <v>1274</v>
      </c>
      <c r="C430" s="46" t="s">
        <v>282</v>
      </c>
      <c r="D430" s="20" t="s">
        <v>283</v>
      </c>
      <c r="E430" s="20" t="s">
        <v>50</v>
      </c>
      <c r="F430" s="47">
        <v>45852</v>
      </c>
      <c r="G430" s="47">
        <v>45852</v>
      </c>
      <c r="H430" s="20" t="s">
        <v>248</v>
      </c>
      <c r="I430" s="41" t="s">
        <v>438</v>
      </c>
      <c r="J430" s="22">
        <v>59944</v>
      </c>
      <c r="K430" s="22">
        <v>0</v>
      </c>
      <c r="L430" s="22">
        <v>59944</v>
      </c>
      <c r="M430" s="22">
        <v>0</v>
      </c>
    </row>
    <row r="431" spans="1:13" x14ac:dyDescent="0.2">
      <c r="A431" s="21" t="s">
        <v>1275</v>
      </c>
      <c r="B431" s="20" t="s">
        <v>1276</v>
      </c>
      <c r="C431" s="46" t="s">
        <v>282</v>
      </c>
      <c r="D431" s="20" t="s">
        <v>283</v>
      </c>
      <c r="E431" s="20" t="s">
        <v>50</v>
      </c>
      <c r="F431" s="47">
        <v>45929</v>
      </c>
      <c r="G431" s="47">
        <v>45929</v>
      </c>
      <c r="H431" s="20" t="s">
        <v>248</v>
      </c>
      <c r="I431" s="41" t="s">
        <v>438</v>
      </c>
      <c r="J431" s="22">
        <v>114300</v>
      </c>
      <c r="K431" s="22">
        <v>0</v>
      </c>
      <c r="L431" s="22">
        <v>114300</v>
      </c>
      <c r="M431" s="22">
        <v>0</v>
      </c>
    </row>
    <row r="432" spans="1:13" x14ac:dyDescent="0.2">
      <c r="A432" s="21" t="s">
        <v>1277</v>
      </c>
      <c r="B432" s="20" t="s">
        <v>1266</v>
      </c>
      <c r="C432" s="46" t="s">
        <v>282</v>
      </c>
      <c r="D432" s="20" t="s">
        <v>283</v>
      </c>
      <c r="E432" s="20" t="s">
        <v>50</v>
      </c>
      <c r="F432" s="47">
        <v>45762</v>
      </c>
      <c r="G432" s="47">
        <v>45762</v>
      </c>
      <c r="H432" s="20" t="s">
        <v>248</v>
      </c>
      <c r="I432" s="41" t="s">
        <v>405</v>
      </c>
      <c r="J432" s="22">
        <v>515000</v>
      </c>
      <c r="K432" s="22">
        <v>0</v>
      </c>
      <c r="L432" s="22">
        <v>53397</v>
      </c>
      <c r="M432" s="22">
        <v>461603</v>
      </c>
    </row>
    <row r="433" spans="1:13" x14ac:dyDescent="0.2">
      <c r="A433" s="21" t="s">
        <v>1278</v>
      </c>
      <c r="B433" s="20" t="s">
        <v>1279</v>
      </c>
      <c r="C433" s="46" t="s">
        <v>282</v>
      </c>
      <c r="D433" s="20" t="s">
        <v>283</v>
      </c>
      <c r="E433" s="20" t="s">
        <v>50</v>
      </c>
      <c r="F433" s="47">
        <v>45686</v>
      </c>
      <c r="G433" s="47">
        <v>45686</v>
      </c>
      <c r="H433" s="20" t="s">
        <v>248</v>
      </c>
      <c r="I433" s="41" t="s">
        <v>405</v>
      </c>
      <c r="J433" s="22">
        <v>500688</v>
      </c>
      <c r="K433" s="22">
        <v>0</v>
      </c>
      <c r="L433" s="22">
        <v>66954</v>
      </c>
      <c r="M433" s="22">
        <v>433734</v>
      </c>
    </row>
    <row r="434" spans="1:13" x14ac:dyDescent="0.2">
      <c r="A434" s="21" t="s">
        <v>283</v>
      </c>
      <c r="B434" s="21"/>
      <c r="C434" s="48"/>
      <c r="D434" s="21"/>
      <c r="E434" s="21" t="s">
        <v>50</v>
      </c>
      <c r="F434" s="42"/>
      <c r="G434" s="42"/>
      <c r="H434" s="21"/>
      <c r="I434" s="42"/>
      <c r="J434" s="23">
        <v>88118494</v>
      </c>
      <c r="K434" s="23">
        <v>0</v>
      </c>
      <c r="L434" s="23">
        <v>67240422</v>
      </c>
      <c r="M434" s="23">
        <v>20878072</v>
      </c>
    </row>
    <row r="435" spans="1:13" x14ac:dyDescent="0.2">
      <c r="C435" s="46"/>
      <c r="F435" s="41"/>
      <c r="G435" s="41"/>
      <c r="I435" s="41"/>
      <c r="J435" s="22"/>
      <c r="K435" s="22"/>
      <c r="L435" s="22"/>
      <c r="M435" s="22"/>
    </row>
    <row r="436" spans="1:13" x14ac:dyDescent="0.2">
      <c r="A436" s="21" t="s">
        <v>477</v>
      </c>
      <c r="B436" s="20" t="s">
        <v>478</v>
      </c>
      <c r="C436" s="46" t="s">
        <v>282</v>
      </c>
      <c r="D436" s="20" t="s">
        <v>425</v>
      </c>
      <c r="E436" s="20" t="s">
        <v>52</v>
      </c>
      <c r="F436" s="47">
        <v>43558</v>
      </c>
      <c r="G436" s="47">
        <v>43558</v>
      </c>
      <c r="H436" s="20" t="s">
        <v>248</v>
      </c>
      <c r="I436" s="41" t="s">
        <v>405</v>
      </c>
      <c r="J436" s="22">
        <v>14909800</v>
      </c>
      <c r="K436" s="22">
        <v>0</v>
      </c>
      <c r="L436" s="22">
        <v>14588525</v>
      </c>
      <c r="M436" s="22">
        <v>321275</v>
      </c>
    </row>
    <row r="437" spans="1:13" x14ac:dyDescent="0.2">
      <c r="A437" s="21" t="s">
        <v>481</v>
      </c>
      <c r="B437" s="20" t="s">
        <v>482</v>
      </c>
      <c r="C437" s="46" t="s">
        <v>339</v>
      </c>
      <c r="D437" s="20" t="s">
        <v>425</v>
      </c>
      <c r="E437" s="20" t="s">
        <v>52</v>
      </c>
      <c r="F437" s="47">
        <v>43630</v>
      </c>
      <c r="G437" s="47">
        <v>43630</v>
      </c>
      <c r="H437" s="20" t="s">
        <v>248</v>
      </c>
      <c r="I437" s="41" t="s">
        <v>405</v>
      </c>
      <c r="J437" s="22">
        <v>1800000</v>
      </c>
      <c r="K437" s="22">
        <v>0</v>
      </c>
      <c r="L437" s="22">
        <v>1709726</v>
      </c>
      <c r="M437" s="22">
        <v>90274</v>
      </c>
    </row>
    <row r="438" spans="1:13" x14ac:dyDescent="0.2">
      <c r="A438" s="21" t="s">
        <v>1036</v>
      </c>
      <c r="B438" s="20" t="s">
        <v>262</v>
      </c>
      <c r="C438" s="46" t="s">
        <v>282</v>
      </c>
      <c r="D438" s="20" t="s">
        <v>425</v>
      </c>
      <c r="E438" s="20" t="s">
        <v>52</v>
      </c>
      <c r="F438" s="47">
        <v>45084</v>
      </c>
      <c r="G438" s="47">
        <v>45084</v>
      </c>
      <c r="H438" s="20" t="s">
        <v>248</v>
      </c>
      <c r="I438" s="41" t="s">
        <v>405</v>
      </c>
      <c r="J438" s="22">
        <v>242000</v>
      </c>
      <c r="K438" s="22">
        <v>0</v>
      </c>
      <c r="L438" s="22">
        <v>90171</v>
      </c>
      <c r="M438" s="22">
        <v>151829</v>
      </c>
    </row>
    <row r="439" spans="1:13" x14ac:dyDescent="0.2">
      <c r="A439" s="21" t="s">
        <v>1037</v>
      </c>
      <c r="B439" s="20" t="s">
        <v>263</v>
      </c>
      <c r="C439" s="46" t="s">
        <v>282</v>
      </c>
      <c r="D439" s="20" t="s">
        <v>425</v>
      </c>
      <c r="E439" s="20" t="s">
        <v>52</v>
      </c>
      <c r="F439" s="47">
        <v>45099</v>
      </c>
      <c r="G439" s="47">
        <v>45099</v>
      </c>
      <c r="H439" s="20" t="s">
        <v>248</v>
      </c>
      <c r="I439" s="41" t="s">
        <v>405</v>
      </c>
      <c r="J439" s="22">
        <v>323850</v>
      </c>
      <c r="K439" s="22">
        <v>0</v>
      </c>
      <c r="L439" s="22">
        <v>118744</v>
      </c>
      <c r="M439" s="22">
        <v>205106</v>
      </c>
    </row>
    <row r="440" spans="1:13" x14ac:dyDescent="0.2">
      <c r="A440" s="21" t="s">
        <v>425</v>
      </c>
      <c r="B440" s="21"/>
      <c r="C440" s="48"/>
      <c r="D440" s="21"/>
      <c r="E440" s="21" t="s">
        <v>52</v>
      </c>
      <c r="F440" s="42"/>
      <c r="G440" s="42"/>
      <c r="H440" s="21"/>
      <c r="I440" s="42"/>
      <c r="J440" s="23">
        <v>17275650</v>
      </c>
      <c r="K440" s="23">
        <v>0</v>
      </c>
      <c r="L440" s="23">
        <v>16507166</v>
      </c>
      <c r="M440" s="23">
        <v>768484</v>
      </c>
    </row>
    <row r="441" spans="1:13" x14ac:dyDescent="0.2">
      <c r="C441" s="46"/>
      <c r="F441" s="41"/>
      <c r="G441" s="41"/>
      <c r="I441" s="41"/>
      <c r="J441" s="22"/>
      <c r="K441" s="22"/>
      <c r="L441" s="22"/>
      <c r="M441" s="22"/>
    </row>
    <row r="442" spans="1:13" x14ac:dyDescent="0.2">
      <c r="A442" s="21" t="s">
        <v>322</v>
      </c>
      <c r="B442" s="20" t="s">
        <v>323</v>
      </c>
      <c r="C442" s="46" t="s">
        <v>282</v>
      </c>
      <c r="D442" s="20" t="s">
        <v>324</v>
      </c>
      <c r="E442" s="20" t="s">
        <v>40</v>
      </c>
      <c r="F442" s="47">
        <v>41773</v>
      </c>
      <c r="G442" s="47">
        <v>41773</v>
      </c>
      <c r="H442" s="20" t="s">
        <v>248</v>
      </c>
      <c r="I442" s="41" t="s">
        <v>325</v>
      </c>
      <c r="J442" s="22">
        <v>1194177</v>
      </c>
      <c r="K442" s="22">
        <v>0</v>
      </c>
      <c r="L442" s="22">
        <v>1194177</v>
      </c>
      <c r="M442" s="22">
        <v>0</v>
      </c>
    </row>
    <row r="443" spans="1:13" x14ac:dyDescent="0.2">
      <c r="A443" s="21" t="s">
        <v>398</v>
      </c>
      <c r="B443" s="20" t="s">
        <v>399</v>
      </c>
      <c r="C443" s="46" t="s">
        <v>357</v>
      </c>
      <c r="D443" s="20" t="s">
        <v>324</v>
      </c>
      <c r="E443" s="20" t="s">
        <v>40</v>
      </c>
      <c r="F443" s="47">
        <v>42397</v>
      </c>
      <c r="G443" s="47">
        <v>42397</v>
      </c>
      <c r="H443" s="20" t="s">
        <v>248</v>
      </c>
      <c r="I443" s="41" t="s">
        <v>325</v>
      </c>
      <c r="J443" s="22">
        <v>923890</v>
      </c>
      <c r="K443" s="22">
        <v>0</v>
      </c>
      <c r="L443" s="22">
        <v>923890</v>
      </c>
      <c r="M443" s="22">
        <v>0</v>
      </c>
    </row>
    <row r="444" spans="1:13" x14ac:dyDescent="0.2">
      <c r="A444" s="21" t="s">
        <v>522</v>
      </c>
      <c r="B444" s="20" t="s">
        <v>523</v>
      </c>
      <c r="C444" s="46" t="s">
        <v>282</v>
      </c>
      <c r="D444" s="20" t="s">
        <v>324</v>
      </c>
      <c r="E444" s="20" t="s">
        <v>40</v>
      </c>
      <c r="F444" s="47">
        <v>43819</v>
      </c>
      <c r="G444" s="47">
        <v>43819</v>
      </c>
      <c r="H444" s="20" t="s">
        <v>248</v>
      </c>
      <c r="I444" s="41" t="s">
        <v>325</v>
      </c>
      <c r="J444" s="22">
        <v>11896434</v>
      </c>
      <c r="K444" s="22">
        <v>0</v>
      </c>
      <c r="L444" s="22">
        <v>11896434</v>
      </c>
      <c r="M444" s="22">
        <v>0</v>
      </c>
    </row>
    <row r="445" spans="1:13" x14ac:dyDescent="0.2">
      <c r="A445" s="21" t="s">
        <v>524</v>
      </c>
      <c r="B445" s="20" t="s">
        <v>525</v>
      </c>
      <c r="C445" s="46" t="s">
        <v>282</v>
      </c>
      <c r="D445" s="20" t="s">
        <v>324</v>
      </c>
      <c r="E445" s="20" t="s">
        <v>40</v>
      </c>
      <c r="F445" s="47">
        <v>43819</v>
      </c>
      <c r="G445" s="47">
        <v>43819</v>
      </c>
      <c r="H445" s="20" t="s">
        <v>248</v>
      </c>
      <c r="I445" s="41" t="s">
        <v>325</v>
      </c>
      <c r="J445" s="22">
        <v>11937968</v>
      </c>
      <c r="K445" s="22">
        <v>0</v>
      </c>
      <c r="L445" s="22">
        <v>11937968</v>
      </c>
      <c r="M445" s="22">
        <v>0</v>
      </c>
    </row>
    <row r="446" spans="1:13" x14ac:dyDescent="0.2">
      <c r="A446" s="21" t="s">
        <v>526</v>
      </c>
      <c r="B446" s="20" t="s">
        <v>527</v>
      </c>
      <c r="C446" s="46" t="s">
        <v>282</v>
      </c>
      <c r="D446" s="20" t="s">
        <v>324</v>
      </c>
      <c r="E446" s="20" t="s">
        <v>40</v>
      </c>
      <c r="F446" s="47">
        <v>43819</v>
      </c>
      <c r="G446" s="47">
        <v>43819</v>
      </c>
      <c r="H446" s="20" t="s">
        <v>248</v>
      </c>
      <c r="I446" s="41" t="s">
        <v>325</v>
      </c>
      <c r="J446" s="22">
        <v>11896433</v>
      </c>
      <c r="K446" s="22">
        <v>0</v>
      </c>
      <c r="L446" s="22">
        <v>11896433</v>
      </c>
      <c r="M446" s="22">
        <v>0</v>
      </c>
    </row>
    <row r="447" spans="1:13" x14ac:dyDescent="0.2">
      <c r="A447" s="21" t="s">
        <v>528</v>
      </c>
      <c r="B447" s="20" t="s">
        <v>529</v>
      </c>
      <c r="C447" s="46" t="s">
        <v>282</v>
      </c>
      <c r="D447" s="20" t="s">
        <v>324</v>
      </c>
      <c r="E447" s="20" t="s">
        <v>40</v>
      </c>
      <c r="F447" s="47">
        <v>43819</v>
      </c>
      <c r="G447" s="47">
        <v>43819</v>
      </c>
      <c r="H447" s="20" t="s">
        <v>248</v>
      </c>
      <c r="I447" s="41" t="s">
        <v>325</v>
      </c>
      <c r="J447" s="22">
        <v>11896433</v>
      </c>
      <c r="K447" s="22">
        <v>0</v>
      </c>
      <c r="L447" s="22">
        <v>11896433</v>
      </c>
      <c r="M447" s="22">
        <v>0</v>
      </c>
    </row>
    <row r="448" spans="1:13" x14ac:dyDescent="0.2">
      <c r="A448" s="21" t="s">
        <v>530</v>
      </c>
      <c r="B448" s="20" t="s">
        <v>531</v>
      </c>
      <c r="C448" s="46" t="s">
        <v>282</v>
      </c>
      <c r="D448" s="20" t="s">
        <v>324</v>
      </c>
      <c r="E448" s="20" t="s">
        <v>40</v>
      </c>
      <c r="F448" s="47">
        <v>43819</v>
      </c>
      <c r="G448" s="47">
        <v>43819</v>
      </c>
      <c r="H448" s="20" t="s">
        <v>248</v>
      </c>
      <c r="I448" s="41" t="s">
        <v>325</v>
      </c>
      <c r="J448" s="22">
        <v>11904933</v>
      </c>
      <c r="K448" s="22">
        <v>0</v>
      </c>
      <c r="L448" s="22">
        <v>11904933</v>
      </c>
      <c r="M448" s="22">
        <v>0</v>
      </c>
    </row>
    <row r="449" spans="1:13" x14ac:dyDescent="0.2">
      <c r="A449" s="21" t="s">
        <v>532</v>
      </c>
      <c r="B449" s="20" t="s">
        <v>533</v>
      </c>
      <c r="C449" s="46" t="s">
        <v>282</v>
      </c>
      <c r="D449" s="20" t="s">
        <v>324</v>
      </c>
      <c r="E449" s="20" t="s">
        <v>40</v>
      </c>
      <c r="F449" s="47">
        <v>43819</v>
      </c>
      <c r="G449" s="47">
        <v>43819</v>
      </c>
      <c r="H449" s="20" t="s">
        <v>248</v>
      </c>
      <c r="I449" s="41" t="s">
        <v>325</v>
      </c>
      <c r="J449" s="22">
        <v>11896433</v>
      </c>
      <c r="K449" s="22">
        <v>0</v>
      </c>
      <c r="L449" s="22">
        <v>11896433</v>
      </c>
      <c r="M449" s="22">
        <v>0</v>
      </c>
    </row>
    <row r="450" spans="1:13" x14ac:dyDescent="0.2">
      <c r="A450" s="21" t="s">
        <v>534</v>
      </c>
      <c r="B450" s="20" t="s">
        <v>535</v>
      </c>
      <c r="C450" s="46" t="s">
        <v>282</v>
      </c>
      <c r="D450" s="20" t="s">
        <v>324</v>
      </c>
      <c r="E450" s="20" t="s">
        <v>40</v>
      </c>
      <c r="F450" s="47">
        <v>43819</v>
      </c>
      <c r="G450" s="47">
        <v>43819</v>
      </c>
      <c r="H450" s="20" t="s">
        <v>248</v>
      </c>
      <c r="I450" s="41" t="s">
        <v>325</v>
      </c>
      <c r="J450" s="22">
        <v>11904933</v>
      </c>
      <c r="K450" s="22">
        <v>0</v>
      </c>
      <c r="L450" s="22">
        <v>11904933</v>
      </c>
      <c r="M450" s="22">
        <v>0</v>
      </c>
    </row>
    <row r="451" spans="1:13" x14ac:dyDescent="0.2">
      <c r="A451" s="21" t="s">
        <v>536</v>
      </c>
      <c r="B451" s="20" t="s">
        <v>537</v>
      </c>
      <c r="C451" s="46" t="s">
        <v>282</v>
      </c>
      <c r="D451" s="20" t="s">
        <v>324</v>
      </c>
      <c r="E451" s="20" t="s">
        <v>40</v>
      </c>
      <c r="F451" s="47">
        <v>43819</v>
      </c>
      <c r="G451" s="47">
        <v>43819</v>
      </c>
      <c r="H451" s="20" t="s">
        <v>248</v>
      </c>
      <c r="I451" s="41" t="s">
        <v>325</v>
      </c>
      <c r="J451" s="22">
        <v>9776357</v>
      </c>
      <c r="K451" s="22">
        <v>0</v>
      </c>
      <c r="L451" s="22">
        <v>9776357</v>
      </c>
      <c r="M451" s="22">
        <v>0</v>
      </c>
    </row>
    <row r="452" spans="1:13" x14ac:dyDescent="0.2">
      <c r="A452" s="21" t="s">
        <v>538</v>
      </c>
      <c r="B452" s="20" t="s">
        <v>539</v>
      </c>
      <c r="C452" s="46" t="s">
        <v>282</v>
      </c>
      <c r="D452" s="20" t="s">
        <v>324</v>
      </c>
      <c r="E452" s="20" t="s">
        <v>40</v>
      </c>
      <c r="F452" s="47">
        <v>43819</v>
      </c>
      <c r="G452" s="47">
        <v>43819</v>
      </c>
      <c r="H452" s="20" t="s">
        <v>248</v>
      </c>
      <c r="I452" s="41" t="s">
        <v>325</v>
      </c>
      <c r="J452" s="22">
        <v>9784857</v>
      </c>
      <c r="K452" s="22">
        <v>0</v>
      </c>
      <c r="L452" s="22">
        <v>9784857</v>
      </c>
      <c r="M452" s="22">
        <v>0</v>
      </c>
    </row>
    <row r="453" spans="1:13" x14ac:dyDescent="0.2">
      <c r="A453" s="21" t="s">
        <v>572</v>
      </c>
      <c r="B453" s="20" t="s">
        <v>573</v>
      </c>
      <c r="C453" s="46" t="s">
        <v>282</v>
      </c>
      <c r="D453" s="20" t="s">
        <v>324</v>
      </c>
      <c r="E453" s="20" t="s">
        <v>40</v>
      </c>
      <c r="F453" s="47">
        <v>43969</v>
      </c>
      <c r="G453" s="47">
        <v>43969</v>
      </c>
      <c r="H453" s="20" t="s">
        <v>248</v>
      </c>
      <c r="I453" s="41" t="s">
        <v>325</v>
      </c>
      <c r="J453" s="22">
        <v>1655246</v>
      </c>
      <c r="K453" s="22">
        <v>0</v>
      </c>
      <c r="L453" s="22">
        <v>1655246</v>
      </c>
      <c r="M453" s="22">
        <v>0</v>
      </c>
    </row>
    <row r="454" spans="1:13" x14ac:dyDescent="0.2">
      <c r="A454" s="21" t="s">
        <v>574</v>
      </c>
      <c r="B454" s="20" t="s">
        <v>575</v>
      </c>
      <c r="C454" s="46" t="s">
        <v>282</v>
      </c>
      <c r="D454" s="20" t="s">
        <v>324</v>
      </c>
      <c r="E454" s="20" t="s">
        <v>40</v>
      </c>
      <c r="F454" s="47">
        <v>43987</v>
      </c>
      <c r="G454" s="47">
        <v>43987</v>
      </c>
      <c r="H454" s="20" t="s">
        <v>248</v>
      </c>
      <c r="I454" s="41" t="s">
        <v>325</v>
      </c>
      <c r="J454" s="22">
        <v>2557521</v>
      </c>
      <c r="K454" s="22">
        <v>0</v>
      </c>
      <c r="L454" s="22">
        <v>2557521</v>
      </c>
      <c r="M454" s="22">
        <v>0</v>
      </c>
    </row>
    <row r="455" spans="1:13" x14ac:dyDescent="0.2">
      <c r="A455" s="21" t="s">
        <v>576</v>
      </c>
      <c r="B455" s="20" t="s">
        <v>575</v>
      </c>
      <c r="C455" s="46" t="s">
        <v>282</v>
      </c>
      <c r="D455" s="20" t="s">
        <v>324</v>
      </c>
      <c r="E455" s="20" t="s">
        <v>40</v>
      </c>
      <c r="F455" s="47">
        <v>44019</v>
      </c>
      <c r="G455" s="47">
        <v>44019</v>
      </c>
      <c r="H455" s="20" t="s">
        <v>248</v>
      </c>
      <c r="I455" s="41" t="s">
        <v>325</v>
      </c>
      <c r="J455" s="22">
        <v>1863847</v>
      </c>
      <c r="K455" s="22">
        <v>0</v>
      </c>
      <c r="L455" s="22">
        <v>1863847</v>
      </c>
      <c r="M455" s="22">
        <v>0</v>
      </c>
    </row>
    <row r="456" spans="1:13" x14ac:dyDescent="0.2">
      <c r="A456" s="21" t="s">
        <v>577</v>
      </c>
      <c r="B456" s="20" t="s">
        <v>575</v>
      </c>
      <c r="C456" s="46" t="s">
        <v>282</v>
      </c>
      <c r="D456" s="20" t="s">
        <v>324</v>
      </c>
      <c r="E456" s="20" t="s">
        <v>40</v>
      </c>
      <c r="F456" s="47">
        <v>44036</v>
      </c>
      <c r="G456" s="47">
        <v>44036</v>
      </c>
      <c r="H456" s="20" t="s">
        <v>248</v>
      </c>
      <c r="I456" s="41" t="s">
        <v>325</v>
      </c>
      <c r="J456" s="22">
        <v>2518221</v>
      </c>
      <c r="K456" s="22">
        <v>0</v>
      </c>
      <c r="L456" s="22">
        <v>2518221</v>
      </c>
      <c r="M456" s="22">
        <v>0</v>
      </c>
    </row>
    <row r="457" spans="1:13" x14ac:dyDescent="0.2">
      <c r="A457" s="21" t="s">
        <v>578</v>
      </c>
      <c r="B457" s="20" t="s">
        <v>575</v>
      </c>
      <c r="C457" s="46" t="s">
        <v>282</v>
      </c>
      <c r="D457" s="20" t="s">
        <v>324</v>
      </c>
      <c r="E457" s="20" t="s">
        <v>40</v>
      </c>
      <c r="F457" s="47">
        <v>44084</v>
      </c>
      <c r="G457" s="47">
        <v>44084</v>
      </c>
      <c r="H457" s="20" t="s">
        <v>248</v>
      </c>
      <c r="I457" s="41" t="s">
        <v>325</v>
      </c>
      <c r="J457" s="22">
        <v>1587083</v>
      </c>
      <c r="K457" s="22">
        <v>0</v>
      </c>
      <c r="L457" s="22">
        <v>1587083</v>
      </c>
      <c r="M457" s="22">
        <v>0</v>
      </c>
    </row>
    <row r="458" spans="1:13" x14ac:dyDescent="0.2">
      <c r="A458" s="21" t="s">
        <v>579</v>
      </c>
      <c r="B458" s="20" t="s">
        <v>575</v>
      </c>
      <c r="C458" s="46" t="s">
        <v>282</v>
      </c>
      <c r="D458" s="20" t="s">
        <v>324</v>
      </c>
      <c r="E458" s="20" t="s">
        <v>40</v>
      </c>
      <c r="F458" s="47">
        <v>44032</v>
      </c>
      <c r="G458" s="47">
        <v>44032</v>
      </c>
      <c r="H458" s="20" t="s">
        <v>248</v>
      </c>
      <c r="I458" s="41" t="s">
        <v>325</v>
      </c>
      <c r="J458" s="22">
        <v>2551521</v>
      </c>
      <c r="K458" s="22">
        <v>0</v>
      </c>
      <c r="L458" s="22">
        <v>2551521</v>
      </c>
      <c r="M458" s="22">
        <v>0</v>
      </c>
    </row>
    <row r="459" spans="1:13" x14ac:dyDescent="0.2">
      <c r="A459" s="21" t="s">
        <v>899</v>
      </c>
      <c r="B459" s="20" t="s">
        <v>900</v>
      </c>
      <c r="C459" s="46" t="s">
        <v>282</v>
      </c>
      <c r="D459" s="20" t="s">
        <v>324</v>
      </c>
      <c r="E459" s="20" t="s">
        <v>40</v>
      </c>
      <c r="F459" s="47">
        <v>44175</v>
      </c>
      <c r="G459" s="47">
        <v>44175</v>
      </c>
      <c r="H459" s="20" t="s">
        <v>248</v>
      </c>
      <c r="I459" s="41" t="s">
        <v>325</v>
      </c>
      <c r="J459" s="22">
        <v>1590426</v>
      </c>
      <c r="K459" s="22">
        <v>0</v>
      </c>
      <c r="L459" s="22">
        <v>1537684</v>
      </c>
      <c r="M459" s="22">
        <v>52742</v>
      </c>
    </row>
    <row r="460" spans="1:13" x14ac:dyDescent="0.2">
      <c r="A460" s="21" t="s">
        <v>901</v>
      </c>
      <c r="B460" s="20" t="s">
        <v>900</v>
      </c>
      <c r="C460" s="46" t="s">
        <v>282</v>
      </c>
      <c r="D460" s="20" t="s">
        <v>324</v>
      </c>
      <c r="E460" s="20" t="s">
        <v>40</v>
      </c>
      <c r="F460" s="47">
        <v>44175</v>
      </c>
      <c r="G460" s="47">
        <v>44175</v>
      </c>
      <c r="H460" s="20" t="s">
        <v>248</v>
      </c>
      <c r="I460" s="41" t="s">
        <v>325</v>
      </c>
      <c r="J460" s="22">
        <v>556746</v>
      </c>
      <c r="K460" s="22">
        <v>0</v>
      </c>
      <c r="L460" s="22">
        <v>491570</v>
      </c>
      <c r="M460" s="22">
        <v>65176</v>
      </c>
    </row>
    <row r="461" spans="1:13" x14ac:dyDescent="0.2">
      <c r="A461" s="21" t="s">
        <v>962</v>
      </c>
      <c r="B461" s="20" t="s">
        <v>963</v>
      </c>
      <c r="C461" s="46" t="s">
        <v>282</v>
      </c>
      <c r="D461" s="20" t="s">
        <v>324</v>
      </c>
      <c r="E461" s="20" t="s">
        <v>40</v>
      </c>
      <c r="F461" s="47">
        <v>44693</v>
      </c>
      <c r="G461" s="47">
        <v>44693</v>
      </c>
      <c r="H461" s="20" t="s">
        <v>248</v>
      </c>
      <c r="I461" s="41" t="s">
        <v>325</v>
      </c>
      <c r="J461" s="22">
        <v>3468255</v>
      </c>
      <c r="K461" s="22">
        <v>0</v>
      </c>
      <c r="L461" s="22">
        <v>2540118</v>
      </c>
      <c r="M461" s="22">
        <v>928137</v>
      </c>
    </row>
    <row r="462" spans="1:13" x14ac:dyDescent="0.2">
      <c r="A462" s="21" t="s">
        <v>324</v>
      </c>
      <c r="B462" s="21"/>
      <c r="C462" s="48"/>
      <c r="D462" s="21"/>
      <c r="E462" s="21" t="s">
        <v>40</v>
      </c>
      <c r="F462" s="42"/>
      <c r="G462" s="42"/>
      <c r="H462" s="21"/>
      <c r="I462" s="42"/>
      <c r="J462" s="23">
        <v>123361714</v>
      </c>
      <c r="K462" s="23">
        <v>0</v>
      </c>
      <c r="L462" s="23">
        <v>122315659</v>
      </c>
      <c r="M462" s="23">
        <v>1046055</v>
      </c>
    </row>
    <row r="463" spans="1:13" x14ac:dyDescent="0.2">
      <c r="C463" s="46"/>
      <c r="F463" s="41"/>
      <c r="G463" s="41"/>
      <c r="I463" s="41"/>
      <c r="J463" s="22"/>
      <c r="K463" s="22"/>
      <c r="L463" s="22"/>
      <c r="M463" s="22"/>
    </row>
    <row r="464" spans="1:13" x14ac:dyDescent="0.2">
      <c r="A464" s="21" t="s">
        <v>1214</v>
      </c>
      <c r="B464" s="20" t="s">
        <v>1215</v>
      </c>
      <c r="C464" s="46" t="s">
        <v>282</v>
      </c>
      <c r="D464" s="20" t="s">
        <v>906</v>
      </c>
      <c r="E464" s="20" t="s">
        <v>44</v>
      </c>
      <c r="F464" s="47">
        <v>45621</v>
      </c>
      <c r="G464" s="47">
        <v>45621</v>
      </c>
      <c r="H464" s="20" t="s">
        <v>248</v>
      </c>
      <c r="I464" s="41" t="s">
        <v>907</v>
      </c>
      <c r="J464" s="22">
        <v>812775</v>
      </c>
      <c r="K464" s="22">
        <v>0</v>
      </c>
      <c r="L464" s="22">
        <v>295330</v>
      </c>
      <c r="M464" s="22">
        <v>517445</v>
      </c>
    </row>
    <row r="465" spans="1:13" x14ac:dyDescent="0.2">
      <c r="A465" s="21" t="s">
        <v>1282</v>
      </c>
      <c r="B465" s="20" t="s">
        <v>1283</v>
      </c>
      <c r="C465" s="46" t="s">
        <v>282</v>
      </c>
      <c r="D465" s="20" t="s">
        <v>906</v>
      </c>
      <c r="E465" s="20" t="s">
        <v>44</v>
      </c>
      <c r="F465" s="47">
        <v>45687</v>
      </c>
      <c r="G465" s="47">
        <v>45687</v>
      </c>
      <c r="H465" s="20" t="s">
        <v>248</v>
      </c>
      <c r="I465" s="41" t="s">
        <v>907</v>
      </c>
      <c r="J465" s="22">
        <v>466300</v>
      </c>
      <c r="K465" s="22">
        <v>0</v>
      </c>
      <c r="L465" s="22">
        <v>141653</v>
      </c>
      <c r="M465" s="22">
        <v>324647</v>
      </c>
    </row>
    <row r="466" spans="1:13" x14ac:dyDescent="0.2">
      <c r="A466" s="21" t="s">
        <v>906</v>
      </c>
      <c r="B466" s="21"/>
      <c r="C466" s="48"/>
      <c r="D466" s="21"/>
      <c r="E466" s="21" t="s">
        <v>44</v>
      </c>
      <c r="F466" s="42"/>
      <c r="G466" s="42"/>
      <c r="H466" s="21"/>
      <c r="I466" s="42"/>
      <c r="J466" s="23">
        <v>1279075</v>
      </c>
      <c r="K466" s="23">
        <v>0</v>
      </c>
      <c r="L466" s="23">
        <v>436983</v>
      </c>
      <c r="M466" s="23">
        <v>842092</v>
      </c>
    </row>
    <row r="467" spans="1:13" x14ac:dyDescent="0.2">
      <c r="C467" s="46"/>
      <c r="F467" s="41"/>
      <c r="G467" s="41"/>
      <c r="I467" s="41"/>
      <c r="J467" s="22"/>
      <c r="K467" s="22"/>
      <c r="L467" s="22"/>
      <c r="M467" s="22"/>
    </row>
    <row r="468" spans="1:13" x14ac:dyDescent="0.2">
      <c r="A468" s="21" t="s">
        <v>402</v>
      </c>
      <c r="B468" s="20" t="s">
        <v>403</v>
      </c>
      <c r="C468" s="46" t="s">
        <v>282</v>
      </c>
      <c r="D468" s="20" t="s">
        <v>404</v>
      </c>
      <c r="E468" s="20" t="s">
        <v>42</v>
      </c>
      <c r="F468" s="47">
        <v>42537</v>
      </c>
      <c r="G468" s="47">
        <v>42537</v>
      </c>
      <c r="H468" s="20" t="s">
        <v>248</v>
      </c>
      <c r="I468" s="41" t="s">
        <v>405</v>
      </c>
      <c r="J468" s="22">
        <v>115000</v>
      </c>
      <c r="K468" s="22">
        <v>0</v>
      </c>
      <c r="L468" s="22">
        <v>115000</v>
      </c>
      <c r="M468" s="22">
        <v>0</v>
      </c>
    </row>
    <row r="469" spans="1:13" x14ac:dyDescent="0.2">
      <c r="A469" s="21" t="s">
        <v>1173</v>
      </c>
      <c r="B469" s="20" t="s">
        <v>1174</v>
      </c>
      <c r="C469" s="46" t="s">
        <v>282</v>
      </c>
      <c r="D469" s="20" t="s">
        <v>404</v>
      </c>
      <c r="E469" s="20" t="s">
        <v>42</v>
      </c>
      <c r="F469" s="47">
        <v>45370</v>
      </c>
      <c r="G469" s="47">
        <v>45370</v>
      </c>
      <c r="H469" s="20" t="s">
        <v>248</v>
      </c>
      <c r="I469" s="41" t="s">
        <v>405</v>
      </c>
      <c r="J469" s="22">
        <v>731244</v>
      </c>
      <c r="K469" s="22">
        <v>0</v>
      </c>
      <c r="L469" s="22">
        <v>189464</v>
      </c>
      <c r="M469" s="22">
        <v>541780</v>
      </c>
    </row>
    <row r="470" spans="1:13" x14ac:dyDescent="0.2">
      <c r="A470" s="21" t="s">
        <v>404</v>
      </c>
      <c r="B470" s="21"/>
      <c r="C470" s="48"/>
      <c r="D470" s="21"/>
      <c r="E470" s="21" t="s">
        <v>42</v>
      </c>
      <c r="F470" s="42"/>
      <c r="G470" s="42"/>
      <c r="H470" s="21"/>
      <c r="I470" s="42"/>
      <c r="J470" s="23">
        <v>846244</v>
      </c>
      <c r="K470" s="23">
        <v>0</v>
      </c>
      <c r="L470" s="23">
        <v>304464</v>
      </c>
      <c r="M470" s="23">
        <v>541780</v>
      </c>
    </row>
    <row r="471" spans="1:13" x14ac:dyDescent="0.2">
      <c r="C471" s="46"/>
      <c r="F471" s="41"/>
      <c r="G471" s="41"/>
      <c r="I471" s="41"/>
      <c r="J471" s="22"/>
      <c r="K471" s="22"/>
      <c r="L471" s="22"/>
      <c r="M471" s="22"/>
    </row>
    <row r="472" spans="1:13" x14ac:dyDescent="0.2">
      <c r="A472" s="21" t="s">
        <v>385</v>
      </c>
      <c r="B472" s="20" t="s">
        <v>386</v>
      </c>
      <c r="C472" s="46" t="s">
        <v>282</v>
      </c>
      <c r="D472" s="20" t="s">
        <v>387</v>
      </c>
      <c r="E472" s="20" t="s">
        <v>46</v>
      </c>
      <c r="F472" s="47">
        <v>42124</v>
      </c>
      <c r="G472" s="47">
        <v>42124</v>
      </c>
      <c r="H472" s="20" t="s">
        <v>248</v>
      </c>
      <c r="I472" s="41" t="s">
        <v>405</v>
      </c>
      <c r="J472" s="22">
        <v>576842</v>
      </c>
      <c r="K472" s="22">
        <v>0</v>
      </c>
      <c r="L472" s="22">
        <v>576842</v>
      </c>
      <c r="M472" s="22">
        <v>0</v>
      </c>
    </row>
    <row r="473" spans="1:13" x14ac:dyDescent="0.2">
      <c r="A473" s="21" t="s">
        <v>387</v>
      </c>
      <c r="B473" s="21"/>
      <c r="C473" s="48"/>
      <c r="D473" s="21"/>
      <c r="E473" s="21" t="s">
        <v>46</v>
      </c>
      <c r="F473" s="42"/>
      <c r="G473" s="42"/>
      <c r="H473" s="21"/>
      <c r="I473" s="42"/>
      <c r="J473" s="23">
        <v>576842</v>
      </c>
      <c r="K473" s="23">
        <v>0</v>
      </c>
      <c r="L473" s="23">
        <v>576842</v>
      </c>
      <c r="M473" s="23">
        <v>0</v>
      </c>
    </row>
    <row r="474" spans="1:13" x14ac:dyDescent="0.2">
      <c r="C474" s="46"/>
      <c r="F474" s="41"/>
      <c r="G474" s="41"/>
      <c r="I474" s="41"/>
      <c r="J474" s="22"/>
      <c r="K474" s="22"/>
      <c r="L474" s="22"/>
      <c r="M474" s="22"/>
    </row>
    <row r="475" spans="1:13" x14ac:dyDescent="0.2">
      <c r="A475" s="21" t="s">
        <v>902</v>
      </c>
      <c r="B475" s="20" t="s">
        <v>903</v>
      </c>
      <c r="C475" s="46" t="s">
        <v>282</v>
      </c>
      <c r="D475" s="20" t="s">
        <v>410</v>
      </c>
      <c r="E475" s="20" t="s">
        <v>54</v>
      </c>
      <c r="F475" s="47">
        <v>44357</v>
      </c>
      <c r="G475" s="47">
        <v>44357</v>
      </c>
      <c r="H475" s="20" t="s">
        <v>248</v>
      </c>
      <c r="I475" s="41" t="s">
        <v>438</v>
      </c>
      <c r="J475" s="22">
        <v>40000</v>
      </c>
      <c r="K475" s="22">
        <v>0</v>
      </c>
      <c r="L475" s="22">
        <v>40000</v>
      </c>
      <c r="M475" s="22">
        <v>0</v>
      </c>
    </row>
    <row r="476" spans="1:13" x14ac:dyDescent="0.2">
      <c r="A476" s="21" t="s">
        <v>945</v>
      </c>
      <c r="B476" s="20" t="s">
        <v>946</v>
      </c>
      <c r="C476" s="46" t="s">
        <v>282</v>
      </c>
      <c r="D476" s="20" t="s">
        <v>410</v>
      </c>
      <c r="E476" s="20" t="s">
        <v>54</v>
      </c>
      <c r="F476" s="47">
        <v>44643</v>
      </c>
      <c r="G476" s="47">
        <v>44643</v>
      </c>
      <c r="H476" s="20" t="s">
        <v>248</v>
      </c>
      <c r="I476" s="41" t="s">
        <v>438</v>
      </c>
      <c r="J476" s="22">
        <v>53340</v>
      </c>
      <c r="K476" s="22">
        <v>0</v>
      </c>
      <c r="L476" s="22">
        <v>53340</v>
      </c>
      <c r="M476" s="22">
        <v>0</v>
      </c>
    </row>
    <row r="477" spans="1:13" x14ac:dyDescent="0.2">
      <c r="A477" s="21" t="s">
        <v>947</v>
      </c>
      <c r="B477" s="20" t="s">
        <v>946</v>
      </c>
      <c r="C477" s="46" t="s">
        <v>282</v>
      </c>
      <c r="D477" s="20" t="s">
        <v>410</v>
      </c>
      <c r="E477" s="20" t="s">
        <v>54</v>
      </c>
      <c r="F477" s="47">
        <v>44643</v>
      </c>
      <c r="G477" s="47">
        <v>44643</v>
      </c>
      <c r="H477" s="20" t="s">
        <v>248</v>
      </c>
      <c r="I477" s="41" t="s">
        <v>438</v>
      </c>
      <c r="J477" s="22">
        <v>53340</v>
      </c>
      <c r="K477" s="22">
        <v>0</v>
      </c>
      <c r="L477" s="22">
        <v>53340</v>
      </c>
      <c r="M477" s="22">
        <v>0</v>
      </c>
    </row>
    <row r="478" spans="1:13" x14ac:dyDescent="0.2">
      <c r="A478" s="21" t="s">
        <v>948</v>
      </c>
      <c r="B478" s="20" t="s">
        <v>946</v>
      </c>
      <c r="C478" s="46" t="s">
        <v>282</v>
      </c>
      <c r="D478" s="20" t="s">
        <v>410</v>
      </c>
      <c r="E478" s="20" t="s">
        <v>54</v>
      </c>
      <c r="F478" s="47">
        <v>44643</v>
      </c>
      <c r="G478" s="47">
        <v>44643</v>
      </c>
      <c r="H478" s="20" t="s">
        <v>248</v>
      </c>
      <c r="I478" s="41" t="s">
        <v>438</v>
      </c>
      <c r="J478" s="22">
        <v>53340</v>
      </c>
      <c r="K478" s="22">
        <v>0</v>
      </c>
      <c r="L478" s="22">
        <v>53340</v>
      </c>
      <c r="M478" s="22">
        <v>0</v>
      </c>
    </row>
    <row r="479" spans="1:13" x14ac:dyDescent="0.2">
      <c r="A479" s="21" t="s">
        <v>949</v>
      </c>
      <c r="B479" s="20" t="s">
        <v>946</v>
      </c>
      <c r="C479" s="46" t="s">
        <v>282</v>
      </c>
      <c r="D479" s="20" t="s">
        <v>410</v>
      </c>
      <c r="E479" s="20" t="s">
        <v>54</v>
      </c>
      <c r="F479" s="47">
        <v>44643</v>
      </c>
      <c r="G479" s="47">
        <v>44643</v>
      </c>
      <c r="H479" s="20" t="s">
        <v>248</v>
      </c>
      <c r="I479" s="41" t="s">
        <v>438</v>
      </c>
      <c r="J479" s="22">
        <v>53340</v>
      </c>
      <c r="K479" s="22">
        <v>0</v>
      </c>
      <c r="L479" s="22">
        <v>53340</v>
      </c>
      <c r="M479" s="22">
        <v>0</v>
      </c>
    </row>
    <row r="480" spans="1:13" x14ac:dyDescent="0.2">
      <c r="A480" s="21" t="s">
        <v>1169</v>
      </c>
      <c r="B480" s="20" t="s">
        <v>1170</v>
      </c>
      <c r="C480" s="46" t="s">
        <v>282</v>
      </c>
      <c r="D480" s="20" t="s">
        <v>410</v>
      </c>
      <c r="E480" s="20" t="s">
        <v>54</v>
      </c>
      <c r="F480" s="47">
        <v>45321</v>
      </c>
      <c r="G480" s="47">
        <v>45321</v>
      </c>
      <c r="H480" s="20" t="s">
        <v>248</v>
      </c>
      <c r="I480" s="41" t="s">
        <v>438</v>
      </c>
      <c r="J480" s="22">
        <v>177780</v>
      </c>
      <c r="K480" s="22">
        <v>0</v>
      </c>
      <c r="L480" s="22">
        <v>177780</v>
      </c>
      <c r="M480" s="22">
        <v>0</v>
      </c>
    </row>
    <row r="481" spans="1:13" x14ac:dyDescent="0.2">
      <c r="A481" s="21" t="s">
        <v>1188</v>
      </c>
      <c r="B481" s="20" t="s">
        <v>1178</v>
      </c>
      <c r="C481" s="46" t="s">
        <v>282</v>
      </c>
      <c r="D481" s="20" t="s">
        <v>410</v>
      </c>
      <c r="E481" s="20" t="s">
        <v>54</v>
      </c>
      <c r="F481" s="47">
        <v>45460</v>
      </c>
      <c r="G481" s="47">
        <v>45460</v>
      </c>
      <c r="H481" s="20" t="s">
        <v>248</v>
      </c>
      <c r="I481" s="41" t="s">
        <v>438</v>
      </c>
      <c r="J481" s="22">
        <v>51744</v>
      </c>
      <c r="K481" s="22">
        <v>0</v>
      </c>
      <c r="L481" s="22">
        <v>51744</v>
      </c>
      <c r="M481" s="22">
        <v>0</v>
      </c>
    </row>
    <row r="482" spans="1:13" x14ac:dyDescent="0.2">
      <c r="A482" s="21" t="s">
        <v>1189</v>
      </c>
      <c r="B482" s="20" t="s">
        <v>1190</v>
      </c>
      <c r="C482" s="46" t="s">
        <v>282</v>
      </c>
      <c r="D482" s="20" t="s">
        <v>410</v>
      </c>
      <c r="E482" s="20" t="s">
        <v>54</v>
      </c>
      <c r="F482" s="47">
        <v>45460</v>
      </c>
      <c r="G482" s="47">
        <v>45460</v>
      </c>
      <c r="H482" s="20" t="s">
        <v>248</v>
      </c>
      <c r="I482" s="41" t="s">
        <v>438</v>
      </c>
      <c r="J482" s="22">
        <v>80416</v>
      </c>
      <c r="K482" s="22">
        <v>0</v>
      </c>
      <c r="L482" s="22">
        <v>80416</v>
      </c>
      <c r="M482" s="22">
        <v>0</v>
      </c>
    </row>
    <row r="483" spans="1:13" x14ac:dyDescent="0.2">
      <c r="A483" s="21" t="s">
        <v>1177</v>
      </c>
      <c r="B483" s="20" t="s">
        <v>1178</v>
      </c>
      <c r="C483" s="46" t="s">
        <v>282</v>
      </c>
      <c r="D483" s="20" t="s">
        <v>410</v>
      </c>
      <c r="E483" s="20" t="s">
        <v>54</v>
      </c>
      <c r="F483" s="47">
        <v>45401</v>
      </c>
      <c r="G483" s="47">
        <v>45401</v>
      </c>
      <c r="H483" s="20" t="s">
        <v>248</v>
      </c>
      <c r="I483" s="41" t="s">
        <v>438</v>
      </c>
      <c r="J483" s="22">
        <v>51744</v>
      </c>
      <c r="K483" s="22">
        <v>0</v>
      </c>
      <c r="L483" s="22">
        <v>51744</v>
      </c>
      <c r="M483" s="22">
        <v>0</v>
      </c>
    </row>
    <row r="484" spans="1:13" x14ac:dyDescent="0.2">
      <c r="A484" s="21" t="s">
        <v>1191</v>
      </c>
      <c r="B484" s="20" t="s">
        <v>1178</v>
      </c>
      <c r="C484" s="46" t="s">
        <v>282</v>
      </c>
      <c r="D484" s="20" t="s">
        <v>410</v>
      </c>
      <c r="E484" s="20" t="s">
        <v>54</v>
      </c>
      <c r="F484" s="47">
        <v>45460</v>
      </c>
      <c r="G484" s="47">
        <v>45460</v>
      </c>
      <c r="H484" s="20" t="s">
        <v>248</v>
      </c>
      <c r="I484" s="41" t="s">
        <v>438</v>
      </c>
      <c r="J484" s="22">
        <v>51744</v>
      </c>
      <c r="K484" s="22">
        <v>0</v>
      </c>
      <c r="L484" s="22">
        <v>51744</v>
      </c>
      <c r="M484" s="22">
        <v>0</v>
      </c>
    </row>
    <row r="485" spans="1:13" x14ac:dyDescent="0.2">
      <c r="A485" s="21" t="s">
        <v>1192</v>
      </c>
      <c r="B485" s="20" t="s">
        <v>1178</v>
      </c>
      <c r="C485" s="46" t="s">
        <v>282</v>
      </c>
      <c r="D485" s="20" t="s">
        <v>410</v>
      </c>
      <c r="E485" s="20" t="s">
        <v>54</v>
      </c>
      <c r="F485" s="47">
        <v>45460</v>
      </c>
      <c r="G485" s="47">
        <v>45460</v>
      </c>
      <c r="H485" s="20" t="s">
        <v>248</v>
      </c>
      <c r="I485" s="41" t="s">
        <v>438</v>
      </c>
      <c r="J485" s="22">
        <v>51744</v>
      </c>
      <c r="K485" s="22">
        <v>0</v>
      </c>
      <c r="L485" s="22">
        <v>51744</v>
      </c>
      <c r="M485" s="22">
        <v>0</v>
      </c>
    </row>
    <row r="486" spans="1:13" x14ac:dyDescent="0.2">
      <c r="A486" s="21" t="s">
        <v>1193</v>
      </c>
      <c r="B486" s="20" t="s">
        <v>1178</v>
      </c>
      <c r="C486" s="46" t="s">
        <v>282</v>
      </c>
      <c r="D486" s="20" t="s">
        <v>410</v>
      </c>
      <c r="E486" s="20" t="s">
        <v>54</v>
      </c>
      <c r="F486" s="47">
        <v>45460</v>
      </c>
      <c r="G486" s="47">
        <v>45460</v>
      </c>
      <c r="H486" s="20" t="s">
        <v>248</v>
      </c>
      <c r="I486" s="41" t="s">
        <v>438</v>
      </c>
      <c r="J486" s="22">
        <v>51744</v>
      </c>
      <c r="K486" s="22">
        <v>0</v>
      </c>
      <c r="L486" s="22">
        <v>51744</v>
      </c>
      <c r="M486" s="22">
        <v>0</v>
      </c>
    </row>
    <row r="487" spans="1:13" x14ac:dyDescent="0.2">
      <c r="A487" s="21" t="s">
        <v>1194</v>
      </c>
      <c r="B487" s="20" t="s">
        <v>1178</v>
      </c>
      <c r="C487" s="46" t="s">
        <v>282</v>
      </c>
      <c r="D487" s="20" t="s">
        <v>410</v>
      </c>
      <c r="E487" s="20" t="s">
        <v>54</v>
      </c>
      <c r="F487" s="47">
        <v>45460</v>
      </c>
      <c r="G487" s="47">
        <v>45460</v>
      </c>
      <c r="H487" s="20" t="s">
        <v>248</v>
      </c>
      <c r="I487" s="41" t="s">
        <v>438</v>
      </c>
      <c r="J487" s="22">
        <v>51744</v>
      </c>
      <c r="K487" s="22">
        <v>0</v>
      </c>
      <c r="L487" s="22">
        <v>51744</v>
      </c>
      <c r="M487" s="22">
        <v>0</v>
      </c>
    </row>
    <row r="488" spans="1:13" x14ac:dyDescent="0.2">
      <c r="A488" s="21" t="s">
        <v>1179</v>
      </c>
      <c r="B488" s="20" t="s">
        <v>1178</v>
      </c>
      <c r="C488" s="46" t="s">
        <v>282</v>
      </c>
      <c r="D488" s="20" t="s">
        <v>410</v>
      </c>
      <c r="E488" s="20" t="s">
        <v>54</v>
      </c>
      <c r="F488" s="47">
        <v>45401</v>
      </c>
      <c r="G488" s="47">
        <v>45401</v>
      </c>
      <c r="H488" s="20" t="s">
        <v>248</v>
      </c>
      <c r="I488" s="41" t="s">
        <v>438</v>
      </c>
      <c r="J488" s="22">
        <v>51744</v>
      </c>
      <c r="K488" s="22">
        <v>0</v>
      </c>
      <c r="L488" s="22">
        <v>51744</v>
      </c>
      <c r="M488" s="22">
        <v>0</v>
      </c>
    </row>
    <row r="489" spans="1:13" x14ac:dyDescent="0.2">
      <c r="A489" s="21" t="s">
        <v>1180</v>
      </c>
      <c r="B489" s="20" t="s">
        <v>1178</v>
      </c>
      <c r="C489" s="46" t="s">
        <v>282</v>
      </c>
      <c r="D489" s="20" t="s">
        <v>410</v>
      </c>
      <c r="E489" s="20" t="s">
        <v>54</v>
      </c>
      <c r="F489" s="47">
        <v>45401</v>
      </c>
      <c r="G489" s="47">
        <v>45401</v>
      </c>
      <c r="H489" s="20" t="s">
        <v>248</v>
      </c>
      <c r="I489" s="41" t="s">
        <v>438</v>
      </c>
      <c r="J489" s="22">
        <v>51744</v>
      </c>
      <c r="K489" s="22">
        <v>0</v>
      </c>
      <c r="L489" s="22">
        <v>51744</v>
      </c>
      <c r="M489" s="22">
        <v>0</v>
      </c>
    </row>
    <row r="490" spans="1:13" x14ac:dyDescent="0.2">
      <c r="A490" s="21" t="s">
        <v>1181</v>
      </c>
      <c r="B490" s="20" t="s">
        <v>1178</v>
      </c>
      <c r="C490" s="46" t="s">
        <v>282</v>
      </c>
      <c r="D490" s="20" t="s">
        <v>410</v>
      </c>
      <c r="E490" s="20" t="s">
        <v>54</v>
      </c>
      <c r="F490" s="47">
        <v>45401</v>
      </c>
      <c r="G490" s="47">
        <v>45401</v>
      </c>
      <c r="H490" s="20" t="s">
        <v>248</v>
      </c>
      <c r="I490" s="41" t="s">
        <v>438</v>
      </c>
      <c r="J490" s="22">
        <v>51744</v>
      </c>
      <c r="K490" s="22">
        <v>0</v>
      </c>
      <c r="L490" s="22">
        <v>51744</v>
      </c>
      <c r="M490" s="22">
        <v>0</v>
      </c>
    </row>
    <row r="491" spans="1:13" x14ac:dyDescent="0.2">
      <c r="A491" s="21" t="s">
        <v>1182</v>
      </c>
      <c r="B491" s="20" t="s">
        <v>1178</v>
      </c>
      <c r="C491" s="46" t="s">
        <v>282</v>
      </c>
      <c r="D491" s="20" t="s">
        <v>410</v>
      </c>
      <c r="E491" s="20" t="s">
        <v>54</v>
      </c>
      <c r="F491" s="47">
        <v>45401</v>
      </c>
      <c r="G491" s="47">
        <v>45401</v>
      </c>
      <c r="H491" s="20" t="s">
        <v>248</v>
      </c>
      <c r="I491" s="41" t="s">
        <v>438</v>
      </c>
      <c r="J491" s="22">
        <v>51744</v>
      </c>
      <c r="K491" s="22">
        <v>0</v>
      </c>
      <c r="L491" s="22">
        <v>51744</v>
      </c>
      <c r="M491" s="22">
        <v>0</v>
      </c>
    </row>
    <row r="492" spans="1:13" x14ac:dyDescent="0.2">
      <c r="A492" s="21" t="s">
        <v>1195</v>
      </c>
      <c r="B492" s="20" t="s">
        <v>1190</v>
      </c>
      <c r="C492" s="46" t="s">
        <v>282</v>
      </c>
      <c r="D492" s="20" t="s">
        <v>410</v>
      </c>
      <c r="E492" s="20" t="s">
        <v>54</v>
      </c>
      <c r="F492" s="47">
        <v>45460</v>
      </c>
      <c r="G492" s="47">
        <v>45460</v>
      </c>
      <c r="H492" s="20" t="s">
        <v>248</v>
      </c>
      <c r="I492" s="41" t="s">
        <v>438</v>
      </c>
      <c r="J492" s="22">
        <v>80416</v>
      </c>
      <c r="K492" s="22">
        <v>0</v>
      </c>
      <c r="L492" s="22">
        <v>80416</v>
      </c>
      <c r="M492" s="22">
        <v>0</v>
      </c>
    </row>
    <row r="493" spans="1:13" x14ac:dyDescent="0.2">
      <c r="A493" s="21" t="s">
        <v>1196</v>
      </c>
      <c r="B493" s="20" t="s">
        <v>1190</v>
      </c>
      <c r="C493" s="46" t="s">
        <v>282</v>
      </c>
      <c r="D493" s="20" t="s">
        <v>410</v>
      </c>
      <c r="E493" s="20" t="s">
        <v>54</v>
      </c>
      <c r="F493" s="47">
        <v>45460</v>
      </c>
      <c r="G493" s="47">
        <v>45460</v>
      </c>
      <c r="H493" s="20" t="s">
        <v>248</v>
      </c>
      <c r="I493" s="41" t="s">
        <v>438</v>
      </c>
      <c r="J493" s="22">
        <v>80416</v>
      </c>
      <c r="K493" s="22">
        <v>0</v>
      </c>
      <c r="L493" s="22">
        <v>80416</v>
      </c>
      <c r="M493" s="22">
        <v>0</v>
      </c>
    </row>
    <row r="494" spans="1:13" x14ac:dyDescent="0.2">
      <c r="A494" s="21" t="s">
        <v>1183</v>
      </c>
      <c r="B494" s="20" t="s">
        <v>1184</v>
      </c>
      <c r="C494" s="46" t="s">
        <v>282</v>
      </c>
      <c r="D494" s="20" t="s">
        <v>410</v>
      </c>
      <c r="E494" s="20" t="s">
        <v>54</v>
      </c>
      <c r="F494" s="47">
        <v>45401</v>
      </c>
      <c r="G494" s="47">
        <v>45401</v>
      </c>
      <c r="H494" s="20" t="s">
        <v>248</v>
      </c>
      <c r="I494" s="41" t="s">
        <v>438</v>
      </c>
      <c r="J494" s="22">
        <v>34464</v>
      </c>
      <c r="K494" s="22">
        <v>0</v>
      </c>
      <c r="L494" s="22">
        <v>34464</v>
      </c>
      <c r="M494" s="22">
        <v>0</v>
      </c>
    </row>
    <row r="495" spans="1:13" x14ac:dyDescent="0.2">
      <c r="A495" s="21" t="s">
        <v>1185</v>
      </c>
      <c r="B495" s="20" t="s">
        <v>1184</v>
      </c>
      <c r="C495" s="46" t="s">
        <v>282</v>
      </c>
      <c r="D495" s="20" t="s">
        <v>410</v>
      </c>
      <c r="E495" s="20" t="s">
        <v>54</v>
      </c>
      <c r="F495" s="47">
        <v>45401</v>
      </c>
      <c r="G495" s="47">
        <v>45401</v>
      </c>
      <c r="H495" s="20" t="s">
        <v>248</v>
      </c>
      <c r="I495" s="41" t="s">
        <v>438</v>
      </c>
      <c r="J495" s="22">
        <v>34464</v>
      </c>
      <c r="K495" s="22">
        <v>0</v>
      </c>
      <c r="L495" s="22">
        <v>34464</v>
      </c>
      <c r="M495" s="22">
        <v>0</v>
      </c>
    </row>
    <row r="496" spans="1:13" x14ac:dyDescent="0.2">
      <c r="A496" s="21" t="s">
        <v>1186</v>
      </c>
      <c r="B496" s="20" t="s">
        <v>1184</v>
      </c>
      <c r="C496" s="46" t="s">
        <v>282</v>
      </c>
      <c r="D496" s="20" t="s">
        <v>410</v>
      </c>
      <c r="E496" s="20" t="s">
        <v>54</v>
      </c>
      <c r="F496" s="47">
        <v>45401</v>
      </c>
      <c r="G496" s="47">
        <v>45401</v>
      </c>
      <c r="H496" s="20" t="s">
        <v>248</v>
      </c>
      <c r="I496" s="41" t="s">
        <v>438</v>
      </c>
      <c r="J496" s="22">
        <v>34464</v>
      </c>
      <c r="K496" s="22">
        <v>0</v>
      </c>
      <c r="L496" s="22">
        <v>34464</v>
      </c>
      <c r="M496" s="22">
        <v>0</v>
      </c>
    </row>
    <row r="497" spans="1:13" x14ac:dyDescent="0.2">
      <c r="A497" s="21" t="s">
        <v>1202</v>
      </c>
      <c r="B497" s="20" t="s">
        <v>1203</v>
      </c>
      <c r="C497" s="46" t="s">
        <v>282</v>
      </c>
      <c r="D497" s="20" t="s">
        <v>410</v>
      </c>
      <c r="E497" s="20" t="s">
        <v>54</v>
      </c>
      <c r="F497" s="47">
        <v>45511</v>
      </c>
      <c r="G497" s="47">
        <v>45511</v>
      </c>
      <c r="H497" s="20" t="s">
        <v>248</v>
      </c>
      <c r="I497" s="41" t="s">
        <v>438</v>
      </c>
      <c r="J497" s="22">
        <v>190500</v>
      </c>
      <c r="K497" s="22">
        <v>0</v>
      </c>
      <c r="L497" s="22">
        <v>190500</v>
      </c>
      <c r="M497" s="22">
        <v>0</v>
      </c>
    </row>
    <row r="498" spans="1:13" x14ac:dyDescent="0.2">
      <c r="A498" s="21" t="s">
        <v>1204</v>
      </c>
      <c r="B498" s="20" t="s">
        <v>1203</v>
      </c>
      <c r="C498" s="46" t="s">
        <v>282</v>
      </c>
      <c r="D498" s="20" t="s">
        <v>410</v>
      </c>
      <c r="E498" s="20" t="s">
        <v>54</v>
      </c>
      <c r="F498" s="47">
        <v>45511</v>
      </c>
      <c r="G498" s="47">
        <v>45511</v>
      </c>
      <c r="H498" s="20" t="s">
        <v>248</v>
      </c>
      <c r="I498" s="41" t="s">
        <v>438</v>
      </c>
      <c r="J498" s="22">
        <v>190500</v>
      </c>
      <c r="K498" s="22">
        <v>0</v>
      </c>
      <c r="L498" s="22">
        <v>190500</v>
      </c>
      <c r="M498" s="22">
        <v>0</v>
      </c>
    </row>
    <row r="499" spans="1:13" x14ac:dyDescent="0.2">
      <c r="A499" s="21" t="s">
        <v>1205</v>
      </c>
      <c r="B499" s="20" t="s">
        <v>1203</v>
      </c>
      <c r="C499" s="46" t="s">
        <v>282</v>
      </c>
      <c r="D499" s="20" t="s">
        <v>410</v>
      </c>
      <c r="E499" s="20" t="s">
        <v>54</v>
      </c>
      <c r="F499" s="47">
        <v>45511</v>
      </c>
      <c r="G499" s="47">
        <v>45511</v>
      </c>
      <c r="H499" s="20" t="s">
        <v>248</v>
      </c>
      <c r="I499" s="41" t="s">
        <v>438</v>
      </c>
      <c r="J499" s="22">
        <v>190500</v>
      </c>
      <c r="K499" s="22">
        <v>0</v>
      </c>
      <c r="L499" s="22">
        <v>190500</v>
      </c>
      <c r="M499" s="22">
        <v>0</v>
      </c>
    </row>
    <row r="500" spans="1:13" x14ac:dyDescent="0.2">
      <c r="A500" s="21" t="s">
        <v>1206</v>
      </c>
      <c r="B500" s="20" t="s">
        <v>1203</v>
      </c>
      <c r="C500" s="46" t="s">
        <v>282</v>
      </c>
      <c r="D500" s="20" t="s">
        <v>410</v>
      </c>
      <c r="E500" s="20" t="s">
        <v>54</v>
      </c>
      <c r="F500" s="47">
        <v>45511</v>
      </c>
      <c r="G500" s="47">
        <v>45511</v>
      </c>
      <c r="H500" s="20" t="s">
        <v>248</v>
      </c>
      <c r="I500" s="41" t="s">
        <v>438</v>
      </c>
      <c r="J500" s="22">
        <v>190500</v>
      </c>
      <c r="K500" s="22">
        <v>0</v>
      </c>
      <c r="L500" s="22">
        <v>190500</v>
      </c>
      <c r="M500" s="22">
        <v>0</v>
      </c>
    </row>
    <row r="501" spans="1:13" x14ac:dyDescent="0.2">
      <c r="A501" s="21" t="s">
        <v>1207</v>
      </c>
      <c r="B501" s="20" t="s">
        <v>1203</v>
      </c>
      <c r="C501" s="46" t="s">
        <v>282</v>
      </c>
      <c r="D501" s="20" t="s">
        <v>410</v>
      </c>
      <c r="E501" s="20" t="s">
        <v>54</v>
      </c>
      <c r="F501" s="47">
        <v>45511</v>
      </c>
      <c r="G501" s="47">
        <v>45511</v>
      </c>
      <c r="H501" s="20" t="s">
        <v>248</v>
      </c>
      <c r="I501" s="41" t="s">
        <v>438</v>
      </c>
      <c r="J501" s="22">
        <v>190500</v>
      </c>
      <c r="K501" s="22">
        <v>0</v>
      </c>
      <c r="L501" s="22">
        <v>190500</v>
      </c>
      <c r="M501" s="22">
        <v>0</v>
      </c>
    </row>
    <row r="502" spans="1:13" x14ac:dyDescent="0.2">
      <c r="A502" s="21" t="s">
        <v>1208</v>
      </c>
      <c r="B502" s="20" t="s">
        <v>1203</v>
      </c>
      <c r="C502" s="46" t="s">
        <v>282</v>
      </c>
      <c r="D502" s="20" t="s">
        <v>410</v>
      </c>
      <c r="E502" s="20" t="s">
        <v>54</v>
      </c>
      <c r="F502" s="47">
        <v>45511</v>
      </c>
      <c r="G502" s="47">
        <v>45511</v>
      </c>
      <c r="H502" s="20" t="s">
        <v>248</v>
      </c>
      <c r="I502" s="41" t="s">
        <v>438</v>
      </c>
      <c r="J502" s="22">
        <v>190500</v>
      </c>
      <c r="K502" s="22">
        <v>0</v>
      </c>
      <c r="L502" s="22">
        <v>190500</v>
      </c>
      <c r="M502" s="22">
        <v>0</v>
      </c>
    </row>
    <row r="503" spans="1:13" x14ac:dyDescent="0.2">
      <c r="A503" s="21" t="s">
        <v>1209</v>
      </c>
      <c r="B503" s="20" t="s">
        <v>1203</v>
      </c>
      <c r="C503" s="46" t="s">
        <v>282</v>
      </c>
      <c r="D503" s="20" t="s">
        <v>410</v>
      </c>
      <c r="E503" s="20" t="s">
        <v>54</v>
      </c>
      <c r="F503" s="47">
        <v>45511</v>
      </c>
      <c r="G503" s="47">
        <v>45511</v>
      </c>
      <c r="H503" s="20" t="s">
        <v>248</v>
      </c>
      <c r="I503" s="41" t="s">
        <v>438</v>
      </c>
      <c r="J503" s="22">
        <v>190500</v>
      </c>
      <c r="K503" s="22">
        <v>0</v>
      </c>
      <c r="L503" s="22">
        <v>190500</v>
      </c>
      <c r="M503" s="22">
        <v>0</v>
      </c>
    </row>
    <row r="504" spans="1:13" x14ac:dyDescent="0.2">
      <c r="A504" s="21" t="s">
        <v>1210</v>
      </c>
      <c r="B504" s="20" t="s">
        <v>1203</v>
      </c>
      <c r="C504" s="46" t="s">
        <v>282</v>
      </c>
      <c r="D504" s="20" t="s">
        <v>410</v>
      </c>
      <c r="E504" s="20" t="s">
        <v>54</v>
      </c>
      <c r="F504" s="47">
        <v>45511</v>
      </c>
      <c r="G504" s="47">
        <v>45511</v>
      </c>
      <c r="H504" s="20" t="s">
        <v>248</v>
      </c>
      <c r="I504" s="41" t="s">
        <v>438</v>
      </c>
      <c r="J504" s="22">
        <v>190500</v>
      </c>
      <c r="K504" s="22">
        <v>0</v>
      </c>
      <c r="L504" s="22">
        <v>190500</v>
      </c>
      <c r="M504" s="22">
        <v>0</v>
      </c>
    </row>
    <row r="505" spans="1:13" x14ac:dyDescent="0.2">
      <c r="A505" s="21" t="s">
        <v>1284</v>
      </c>
      <c r="B505" s="20" t="s">
        <v>1285</v>
      </c>
      <c r="C505" s="46" t="s">
        <v>282</v>
      </c>
      <c r="D505" s="20" t="s">
        <v>410</v>
      </c>
      <c r="E505" s="20" t="s">
        <v>54</v>
      </c>
      <c r="F505" s="47">
        <v>45686</v>
      </c>
      <c r="G505" s="47">
        <v>45686</v>
      </c>
      <c r="H505" s="20" t="s">
        <v>248</v>
      </c>
      <c r="I505" s="41" t="s">
        <v>438</v>
      </c>
      <c r="J505" s="22">
        <v>46740</v>
      </c>
      <c r="K505" s="22">
        <v>0</v>
      </c>
      <c r="L505" s="22">
        <v>46740</v>
      </c>
      <c r="M505" s="22">
        <v>0</v>
      </c>
    </row>
    <row r="506" spans="1:13" x14ac:dyDescent="0.2">
      <c r="A506" s="21" t="s">
        <v>1286</v>
      </c>
      <c r="B506" s="20" t="s">
        <v>1287</v>
      </c>
      <c r="C506" s="46" t="s">
        <v>282</v>
      </c>
      <c r="D506" s="20" t="s">
        <v>410</v>
      </c>
      <c r="E506" s="20" t="s">
        <v>54</v>
      </c>
      <c r="F506" s="47">
        <v>45694</v>
      </c>
      <c r="G506" s="47">
        <v>45694</v>
      </c>
      <c r="H506" s="20" t="s">
        <v>248</v>
      </c>
      <c r="I506" s="41" t="s">
        <v>438</v>
      </c>
      <c r="J506" s="22">
        <v>130683</v>
      </c>
      <c r="K506" s="22">
        <v>0</v>
      </c>
      <c r="L506" s="22">
        <v>130683</v>
      </c>
      <c r="M506" s="22">
        <v>0</v>
      </c>
    </row>
    <row r="507" spans="1:13" x14ac:dyDescent="0.2">
      <c r="A507" s="21" t="s">
        <v>1288</v>
      </c>
      <c r="B507" s="20" t="s">
        <v>1289</v>
      </c>
      <c r="C507" s="46" t="s">
        <v>282</v>
      </c>
      <c r="D507" s="20" t="s">
        <v>410</v>
      </c>
      <c r="E507" s="20" t="s">
        <v>54</v>
      </c>
      <c r="F507" s="47">
        <v>45743</v>
      </c>
      <c r="G507" s="47">
        <v>45743</v>
      </c>
      <c r="H507" s="20" t="s">
        <v>248</v>
      </c>
      <c r="I507" s="41" t="s">
        <v>438</v>
      </c>
      <c r="J507" s="22">
        <v>28996</v>
      </c>
      <c r="K507" s="22">
        <v>0</v>
      </c>
      <c r="L507" s="22">
        <v>28996</v>
      </c>
      <c r="M507" s="22">
        <v>0</v>
      </c>
    </row>
    <row r="508" spans="1:13" x14ac:dyDescent="0.2">
      <c r="A508" s="21" t="s">
        <v>1290</v>
      </c>
      <c r="B508" s="20" t="s">
        <v>1291</v>
      </c>
      <c r="C508" s="46" t="s">
        <v>282</v>
      </c>
      <c r="D508" s="20" t="s">
        <v>410</v>
      </c>
      <c r="E508" s="20" t="s">
        <v>54</v>
      </c>
      <c r="F508" s="47">
        <v>45747</v>
      </c>
      <c r="G508" s="47">
        <v>45747</v>
      </c>
      <c r="H508" s="20" t="s">
        <v>248</v>
      </c>
      <c r="I508" s="41" t="s">
        <v>438</v>
      </c>
      <c r="J508" s="22">
        <v>171480</v>
      </c>
      <c r="K508" s="22">
        <v>0</v>
      </c>
      <c r="L508" s="22">
        <v>171480</v>
      </c>
      <c r="M508" s="22">
        <v>0</v>
      </c>
    </row>
    <row r="509" spans="1:13" x14ac:dyDescent="0.2">
      <c r="A509" s="21" t="s">
        <v>1292</v>
      </c>
      <c r="B509" s="20" t="s">
        <v>1293</v>
      </c>
      <c r="C509" s="46" t="s">
        <v>282</v>
      </c>
      <c r="D509" s="20" t="s">
        <v>410</v>
      </c>
      <c r="E509" s="20" t="s">
        <v>54</v>
      </c>
      <c r="F509" s="47">
        <v>45805</v>
      </c>
      <c r="G509" s="47">
        <v>45806</v>
      </c>
      <c r="H509" s="20" t="s">
        <v>248</v>
      </c>
      <c r="I509" s="41" t="s">
        <v>438</v>
      </c>
      <c r="J509" s="22">
        <v>134990</v>
      </c>
      <c r="K509" s="22">
        <v>0</v>
      </c>
      <c r="L509" s="22">
        <v>134990</v>
      </c>
      <c r="M509" s="22">
        <v>0</v>
      </c>
    </row>
    <row r="510" spans="1:13" x14ac:dyDescent="0.2">
      <c r="A510" s="21" t="s">
        <v>1294</v>
      </c>
      <c r="B510" s="20" t="s">
        <v>1295</v>
      </c>
      <c r="C510" s="46" t="s">
        <v>282</v>
      </c>
      <c r="D510" s="20" t="s">
        <v>410</v>
      </c>
      <c r="E510" s="20" t="s">
        <v>54</v>
      </c>
      <c r="F510" s="47">
        <v>45658</v>
      </c>
      <c r="G510" s="47">
        <v>45658</v>
      </c>
      <c r="H510" s="20" t="s">
        <v>248</v>
      </c>
      <c r="I510" s="41" t="s">
        <v>438</v>
      </c>
      <c r="J510" s="22">
        <v>156960</v>
      </c>
      <c r="K510" s="22">
        <v>0</v>
      </c>
      <c r="L510" s="22">
        <v>156960</v>
      </c>
      <c r="M510" s="22">
        <v>0</v>
      </c>
    </row>
    <row r="511" spans="1:13" x14ac:dyDescent="0.2">
      <c r="A511" s="21" t="s">
        <v>410</v>
      </c>
      <c r="B511" s="21"/>
      <c r="C511" s="48"/>
      <c r="D511" s="21"/>
      <c r="E511" s="21" t="s">
        <v>54</v>
      </c>
      <c r="F511" s="42"/>
      <c r="G511" s="42"/>
      <c r="H511" s="21"/>
      <c r="I511" s="42"/>
      <c r="J511" s="23">
        <v>3487069</v>
      </c>
      <c r="K511" s="23">
        <v>0</v>
      </c>
      <c r="L511" s="23">
        <v>3487069</v>
      </c>
      <c r="M511" s="23">
        <v>0</v>
      </c>
    </row>
    <row r="512" spans="1:13" x14ac:dyDescent="0.2">
      <c r="C512" s="46"/>
      <c r="F512" s="41"/>
      <c r="G512" s="41"/>
      <c r="I512" s="41"/>
      <c r="J512" s="22"/>
      <c r="K512" s="22"/>
      <c r="L512" s="22"/>
      <c r="M512" s="22"/>
    </row>
    <row r="513" spans="1:13" x14ac:dyDescent="0.2">
      <c r="A513" s="24" t="s">
        <v>1145</v>
      </c>
      <c r="B513" s="24"/>
      <c r="C513" s="24"/>
      <c r="D513" s="24"/>
      <c r="E513" s="24"/>
      <c r="F513" s="24"/>
      <c r="G513" s="24"/>
      <c r="H513" s="24"/>
      <c r="I513" s="24"/>
      <c r="J513" s="25">
        <v>1297809318</v>
      </c>
      <c r="K513" s="25">
        <v>0</v>
      </c>
      <c r="L513" s="25">
        <v>788628706</v>
      </c>
      <c r="M513" s="25">
        <v>509180612</v>
      </c>
    </row>
    <row r="514" spans="1:13" x14ac:dyDescent="0.2">
      <c r="J514" s="22"/>
      <c r="K514" s="22"/>
      <c r="L514" s="22"/>
      <c r="M514" s="2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23E09-4926-421E-B9F9-32E4E35E1EE5}">
  <sheetPr>
    <tabColor rgb="FF00B0F0"/>
  </sheetPr>
  <dimension ref="A2:O122"/>
  <sheetViews>
    <sheetView workbookViewId="0">
      <pane ySplit="8" topLeftCell="A9" activePane="bottomLeft" state="frozen"/>
      <selection pane="bottomLeft" activeCell="L4" sqref="L4"/>
    </sheetView>
  </sheetViews>
  <sheetFormatPr defaultRowHeight="12.75" x14ac:dyDescent="0.2"/>
  <cols>
    <col min="2" max="2" width="35" bestFit="1" customWidth="1"/>
    <col min="3" max="3" width="5.42578125" bestFit="1" customWidth="1"/>
    <col min="4" max="4" width="33.5703125" bestFit="1" customWidth="1"/>
    <col min="5" max="5" width="29.85546875" bestFit="1" customWidth="1"/>
    <col min="6" max="6" width="8.7109375" bestFit="1" customWidth="1"/>
    <col min="7" max="7" width="17.85546875" bestFit="1" customWidth="1"/>
    <col min="8" max="8" width="11.42578125" bestFit="1" customWidth="1"/>
    <col min="9" max="9" width="8.5703125" bestFit="1" customWidth="1"/>
    <col min="11" max="12" width="11.42578125" bestFit="1" customWidth="1"/>
    <col min="13" max="14" width="8.7109375" bestFit="1" customWidth="1"/>
    <col min="15" max="15" width="8.5703125" bestFit="1" customWidth="1"/>
  </cols>
  <sheetData>
    <row r="2" spans="1:15" x14ac:dyDescent="0.2">
      <c r="A2" s="83" t="s">
        <v>2452</v>
      </c>
      <c r="B2" s="84"/>
      <c r="C2" s="84"/>
      <c r="D2" s="85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x14ac:dyDescent="0.2">
      <c r="A3" s="86" t="s">
        <v>1256</v>
      </c>
      <c r="B3" s="87"/>
      <c r="C3" s="87"/>
      <c r="D3" s="88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x14ac:dyDescent="0.2">
      <c r="A4" s="86" t="s">
        <v>225</v>
      </c>
      <c r="B4" s="87"/>
      <c r="C4" s="87"/>
      <c r="D4" s="88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x14ac:dyDescent="0.2">
      <c r="A5" s="86" t="s">
        <v>2453</v>
      </c>
      <c r="B5" s="87"/>
      <c r="C5" s="87"/>
      <c r="D5" s="88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x14ac:dyDescent="0.2">
      <c r="A6" s="89" t="s">
        <v>226</v>
      </c>
      <c r="B6" s="90"/>
      <c r="C6" s="90"/>
      <c r="D6" s="91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8" spans="1:15" ht="22.5" x14ac:dyDescent="0.2">
      <c r="A8" s="92" t="s">
        <v>269</v>
      </c>
      <c r="B8" s="92" t="s">
        <v>228</v>
      </c>
      <c r="C8" s="92" t="s">
        <v>270</v>
      </c>
      <c r="D8" s="92" t="s">
        <v>271</v>
      </c>
      <c r="E8" s="92" t="s">
        <v>2454</v>
      </c>
      <c r="F8" s="92" t="s">
        <v>2455</v>
      </c>
      <c r="G8" s="92" t="s">
        <v>238</v>
      </c>
      <c r="H8" s="92" t="s">
        <v>276</v>
      </c>
      <c r="I8" s="92" t="s">
        <v>277</v>
      </c>
      <c r="J8" s="92" t="s">
        <v>2456</v>
      </c>
      <c r="K8" s="92" t="s">
        <v>2457</v>
      </c>
      <c r="L8" s="92" t="s">
        <v>2458</v>
      </c>
      <c r="M8" s="92" t="s">
        <v>256</v>
      </c>
      <c r="N8" s="92" t="s">
        <v>273</v>
      </c>
      <c r="O8" s="92" t="s">
        <v>244</v>
      </c>
    </row>
    <row r="9" spans="1:15" x14ac:dyDescent="0.2">
      <c r="A9" s="76" t="s">
        <v>307</v>
      </c>
      <c r="B9" s="74" t="s">
        <v>308</v>
      </c>
      <c r="C9" s="77" t="s">
        <v>2459</v>
      </c>
      <c r="D9" s="74" t="s">
        <v>310</v>
      </c>
      <c r="E9" s="74" t="s">
        <v>2460</v>
      </c>
      <c r="F9" s="75">
        <v>46022</v>
      </c>
      <c r="G9" s="74" t="s">
        <v>2461</v>
      </c>
      <c r="H9" s="78">
        <v>-1736922</v>
      </c>
      <c r="I9" s="78">
        <v>0</v>
      </c>
      <c r="J9" s="78">
        <v>0</v>
      </c>
      <c r="K9" s="78">
        <v>-1736922</v>
      </c>
      <c r="L9" s="78">
        <v>-1736922</v>
      </c>
      <c r="M9" s="75">
        <v>41687</v>
      </c>
      <c r="N9" s="75">
        <v>41687</v>
      </c>
      <c r="O9" s="74" t="s">
        <v>248</v>
      </c>
    </row>
    <row r="10" spans="1:15" x14ac:dyDescent="0.2">
      <c r="A10" s="76" t="s">
        <v>311</v>
      </c>
      <c r="B10" s="74" t="s">
        <v>312</v>
      </c>
      <c r="C10" s="77" t="s">
        <v>2462</v>
      </c>
      <c r="D10" s="74" t="s">
        <v>310</v>
      </c>
      <c r="E10" s="74" t="s">
        <v>2460</v>
      </c>
      <c r="F10" s="75">
        <v>46022</v>
      </c>
      <c r="G10" s="74" t="s">
        <v>248</v>
      </c>
      <c r="H10" s="78">
        <v>-1157948</v>
      </c>
      <c r="I10" s="78">
        <v>0</v>
      </c>
      <c r="J10" s="78">
        <v>0</v>
      </c>
      <c r="K10" s="78">
        <v>-1157948</v>
      </c>
      <c r="L10" s="78">
        <v>-1157948</v>
      </c>
      <c r="M10" s="75">
        <v>41677</v>
      </c>
      <c r="N10" s="75">
        <v>41677</v>
      </c>
      <c r="O10" s="74" t="s">
        <v>248</v>
      </c>
    </row>
    <row r="11" spans="1:15" x14ac:dyDescent="0.2">
      <c r="A11" s="76" t="s">
        <v>334</v>
      </c>
      <c r="B11" s="74" t="s">
        <v>308</v>
      </c>
      <c r="C11" s="77" t="s">
        <v>2462</v>
      </c>
      <c r="D11" s="74" t="s">
        <v>310</v>
      </c>
      <c r="E11" s="74" t="s">
        <v>2460</v>
      </c>
      <c r="F11" s="75">
        <v>46022</v>
      </c>
      <c r="G11" s="74" t="s">
        <v>248</v>
      </c>
      <c r="H11" s="78">
        <v>-878014</v>
      </c>
      <c r="I11" s="78">
        <v>0</v>
      </c>
      <c r="J11" s="78">
        <v>0</v>
      </c>
      <c r="K11" s="78">
        <v>-878014</v>
      </c>
      <c r="L11" s="78">
        <v>-878014</v>
      </c>
      <c r="M11" s="75">
        <v>41718</v>
      </c>
      <c r="N11" s="75">
        <v>41718</v>
      </c>
      <c r="O11" s="74" t="s">
        <v>248</v>
      </c>
    </row>
    <row r="12" spans="1:15" x14ac:dyDescent="0.2">
      <c r="A12" s="76" t="s">
        <v>337</v>
      </c>
      <c r="B12" s="74" t="s">
        <v>338</v>
      </c>
      <c r="C12" s="77" t="s">
        <v>2463</v>
      </c>
      <c r="D12" s="74" t="s">
        <v>310</v>
      </c>
      <c r="E12" s="74" t="s">
        <v>2460</v>
      </c>
      <c r="F12" s="75">
        <v>46022</v>
      </c>
      <c r="G12" s="74" t="s">
        <v>248</v>
      </c>
      <c r="H12" s="78">
        <v>-468273</v>
      </c>
      <c r="I12" s="78">
        <v>0</v>
      </c>
      <c r="J12" s="78">
        <v>0</v>
      </c>
      <c r="K12" s="78">
        <v>-468273</v>
      </c>
      <c r="L12" s="78">
        <v>-468273</v>
      </c>
      <c r="M12" s="75">
        <v>41718</v>
      </c>
      <c r="N12" s="75">
        <v>41718</v>
      </c>
      <c r="O12" s="74" t="s">
        <v>248</v>
      </c>
    </row>
    <row r="13" spans="1:15" x14ac:dyDescent="0.2">
      <c r="A13" s="76" t="s">
        <v>356</v>
      </c>
      <c r="B13" s="74" t="s">
        <v>308</v>
      </c>
      <c r="C13" s="77" t="s">
        <v>2464</v>
      </c>
      <c r="D13" s="74" t="s">
        <v>310</v>
      </c>
      <c r="E13" s="74" t="s">
        <v>2460</v>
      </c>
      <c r="F13" s="75">
        <v>46022</v>
      </c>
      <c r="G13" s="74" t="s">
        <v>248</v>
      </c>
      <c r="H13" s="78">
        <v>-558254</v>
      </c>
      <c r="I13" s="78">
        <v>0</v>
      </c>
      <c r="J13" s="78">
        <v>0</v>
      </c>
      <c r="K13" s="78">
        <v>-558254</v>
      </c>
      <c r="L13" s="78">
        <v>-558254</v>
      </c>
      <c r="M13" s="75">
        <v>41911</v>
      </c>
      <c r="N13" s="75">
        <v>41911</v>
      </c>
      <c r="O13" s="74" t="s">
        <v>248</v>
      </c>
    </row>
    <row r="14" spans="1:15" x14ac:dyDescent="0.2">
      <c r="A14" s="76" t="s">
        <v>367</v>
      </c>
      <c r="B14" s="74" t="s">
        <v>368</v>
      </c>
      <c r="C14" s="77" t="s">
        <v>2465</v>
      </c>
      <c r="D14" s="74" t="s">
        <v>310</v>
      </c>
      <c r="E14" s="74" t="s">
        <v>2460</v>
      </c>
      <c r="F14" s="75">
        <v>46022</v>
      </c>
      <c r="G14" s="74" t="s">
        <v>2466</v>
      </c>
      <c r="H14" s="78">
        <v>-999998</v>
      </c>
      <c r="I14" s="78">
        <v>0</v>
      </c>
      <c r="J14" s="78">
        <v>0</v>
      </c>
      <c r="K14" s="78">
        <v>-999998</v>
      </c>
      <c r="L14" s="78">
        <v>-999998</v>
      </c>
      <c r="M14" s="75">
        <v>42090</v>
      </c>
      <c r="N14" s="75">
        <v>42090</v>
      </c>
      <c r="O14" s="74" t="s">
        <v>248</v>
      </c>
    </row>
    <row r="15" spans="1:15" x14ac:dyDescent="0.2">
      <c r="A15" s="76" t="s">
        <v>369</v>
      </c>
      <c r="B15" s="74" t="s">
        <v>370</v>
      </c>
      <c r="C15" s="77" t="s">
        <v>2465</v>
      </c>
      <c r="D15" s="74" t="s">
        <v>310</v>
      </c>
      <c r="E15" s="74" t="s">
        <v>2460</v>
      </c>
      <c r="F15" s="75">
        <v>46022</v>
      </c>
      <c r="G15" s="74" t="s">
        <v>2467</v>
      </c>
      <c r="H15" s="78">
        <v>-791997</v>
      </c>
      <c r="I15" s="78">
        <v>0</v>
      </c>
      <c r="J15" s="78">
        <v>0</v>
      </c>
      <c r="K15" s="78">
        <v>-791997</v>
      </c>
      <c r="L15" s="78">
        <v>-791997</v>
      </c>
      <c r="M15" s="75">
        <v>42090</v>
      </c>
      <c r="N15" s="75">
        <v>42090</v>
      </c>
      <c r="O15" s="74" t="s">
        <v>248</v>
      </c>
    </row>
    <row r="16" spans="1:15" x14ac:dyDescent="0.2">
      <c r="A16" s="76" t="s">
        <v>1258</v>
      </c>
      <c r="B16" s="74" t="s">
        <v>1259</v>
      </c>
      <c r="C16" s="77" t="s">
        <v>357</v>
      </c>
      <c r="D16" s="74" t="s">
        <v>310</v>
      </c>
      <c r="E16" s="74" t="s">
        <v>256</v>
      </c>
      <c r="F16" s="75">
        <v>45698</v>
      </c>
      <c r="G16" s="74" t="s">
        <v>2468</v>
      </c>
      <c r="H16" s="78">
        <v>9450000</v>
      </c>
      <c r="I16" s="78">
        <v>0</v>
      </c>
      <c r="J16" s="78">
        <v>0</v>
      </c>
      <c r="K16" s="78">
        <v>0</v>
      </c>
      <c r="L16" s="78">
        <v>0</v>
      </c>
      <c r="M16" s="75">
        <v>45698</v>
      </c>
      <c r="N16" s="75">
        <v>45698</v>
      </c>
      <c r="O16" s="74" t="s">
        <v>248</v>
      </c>
    </row>
    <row r="17" spans="1:15" x14ac:dyDescent="0.2">
      <c r="A17" s="76" t="s">
        <v>1260</v>
      </c>
      <c r="B17" s="74" t="s">
        <v>1261</v>
      </c>
      <c r="C17" s="77" t="s">
        <v>315</v>
      </c>
      <c r="D17" s="74" t="s">
        <v>310</v>
      </c>
      <c r="E17" s="74" t="s">
        <v>256</v>
      </c>
      <c r="F17" s="75">
        <v>45698</v>
      </c>
      <c r="G17" s="74" t="s">
        <v>2468</v>
      </c>
      <c r="H17" s="78">
        <v>1188720</v>
      </c>
      <c r="I17" s="78">
        <v>0</v>
      </c>
      <c r="J17" s="78">
        <v>0</v>
      </c>
      <c r="K17" s="78">
        <v>0</v>
      </c>
      <c r="L17" s="78">
        <v>0</v>
      </c>
      <c r="M17" s="75">
        <v>45698</v>
      </c>
      <c r="N17" s="75">
        <v>45698</v>
      </c>
      <c r="O17" s="74" t="s">
        <v>248</v>
      </c>
    </row>
    <row r="18" spans="1:15" x14ac:dyDescent="0.2">
      <c r="A18" s="76" t="s">
        <v>1045</v>
      </c>
      <c r="B18" s="74" t="s">
        <v>1046</v>
      </c>
      <c r="C18" s="77" t="s">
        <v>2465</v>
      </c>
      <c r="D18" s="74" t="s">
        <v>310</v>
      </c>
      <c r="E18" s="74" t="s">
        <v>2460</v>
      </c>
      <c r="F18" s="75">
        <v>46022</v>
      </c>
      <c r="G18" s="74" t="s">
        <v>248</v>
      </c>
      <c r="H18" s="78">
        <v>-32000</v>
      </c>
      <c r="I18" s="78">
        <v>0</v>
      </c>
      <c r="J18" s="78">
        <v>0</v>
      </c>
      <c r="K18" s="78">
        <v>-32000</v>
      </c>
      <c r="L18" s="78">
        <v>-32000</v>
      </c>
      <c r="M18" s="75">
        <v>40523</v>
      </c>
      <c r="N18" s="75">
        <v>40523</v>
      </c>
      <c r="O18" s="74" t="s">
        <v>248</v>
      </c>
    </row>
    <row r="19" spans="1:15" x14ac:dyDescent="0.2">
      <c r="A19" s="76" t="s">
        <v>1047</v>
      </c>
      <c r="B19" s="74" t="s">
        <v>1046</v>
      </c>
      <c r="C19" s="77" t="s">
        <v>2465</v>
      </c>
      <c r="D19" s="74" t="s">
        <v>310</v>
      </c>
      <c r="E19" s="74" t="s">
        <v>2460</v>
      </c>
      <c r="F19" s="75">
        <v>46022</v>
      </c>
      <c r="G19" s="74" t="s">
        <v>248</v>
      </c>
      <c r="H19" s="78">
        <v>-36500</v>
      </c>
      <c r="I19" s="78">
        <v>0</v>
      </c>
      <c r="J19" s="78">
        <v>0</v>
      </c>
      <c r="K19" s="78">
        <v>-36500</v>
      </c>
      <c r="L19" s="78">
        <v>-36500</v>
      </c>
      <c r="M19" s="75">
        <v>40523</v>
      </c>
      <c r="N19" s="75">
        <v>40523</v>
      </c>
      <c r="O19" s="74" t="s">
        <v>248</v>
      </c>
    </row>
    <row r="20" spans="1:15" x14ac:dyDescent="0.2">
      <c r="A20" s="76" t="s">
        <v>1048</v>
      </c>
      <c r="B20" s="74" t="s">
        <v>1046</v>
      </c>
      <c r="C20" s="77" t="s">
        <v>2465</v>
      </c>
      <c r="D20" s="74" t="s">
        <v>310</v>
      </c>
      <c r="E20" s="74" t="s">
        <v>2460</v>
      </c>
      <c r="F20" s="75">
        <v>46022</v>
      </c>
      <c r="G20" s="74" t="s">
        <v>248</v>
      </c>
      <c r="H20" s="78">
        <v>-32000</v>
      </c>
      <c r="I20" s="78">
        <v>0</v>
      </c>
      <c r="J20" s="78">
        <v>0</v>
      </c>
      <c r="K20" s="78">
        <v>-32000</v>
      </c>
      <c r="L20" s="78">
        <v>-32000</v>
      </c>
      <c r="M20" s="75">
        <v>40523</v>
      </c>
      <c r="N20" s="75">
        <v>40523</v>
      </c>
      <c r="O20" s="74" t="s">
        <v>248</v>
      </c>
    </row>
    <row r="21" spans="1:15" x14ac:dyDescent="0.2">
      <c r="A21" s="76" t="s">
        <v>1049</v>
      </c>
      <c r="B21" s="74" t="s">
        <v>1046</v>
      </c>
      <c r="C21" s="77" t="s">
        <v>2465</v>
      </c>
      <c r="D21" s="74" t="s">
        <v>310</v>
      </c>
      <c r="E21" s="74" t="s">
        <v>2460</v>
      </c>
      <c r="F21" s="75">
        <v>46022</v>
      </c>
      <c r="G21" s="74" t="s">
        <v>248</v>
      </c>
      <c r="H21" s="78">
        <v>-36500</v>
      </c>
      <c r="I21" s="78">
        <v>0</v>
      </c>
      <c r="J21" s="78">
        <v>0</v>
      </c>
      <c r="K21" s="78">
        <v>-36500</v>
      </c>
      <c r="L21" s="78">
        <v>-36500</v>
      </c>
      <c r="M21" s="75">
        <v>40523</v>
      </c>
      <c r="N21" s="75">
        <v>40523</v>
      </c>
      <c r="O21" s="74" t="s">
        <v>248</v>
      </c>
    </row>
    <row r="22" spans="1:15" x14ac:dyDescent="0.2">
      <c r="A22" s="76" t="s">
        <v>1050</v>
      </c>
      <c r="B22" s="74" t="s">
        <v>1051</v>
      </c>
      <c r="C22" s="77" t="s">
        <v>2465</v>
      </c>
      <c r="D22" s="74" t="s">
        <v>310</v>
      </c>
      <c r="E22" s="74" t="s">
        <v>2460</v>
      </c>
      <c r="F22" s="75">
        <v>46022</v>
      </c>
      <c r="G22" s="74" t="s">
        <v>248</v>
      </c>
      <c r="H22" s="78">
        <v>-53086</v>
      </c>
      <c r="I22" s="78">
        <v>0</v>
      </c>
      <c r="J22" s="78">
        <v>0</v>
      </c>
      <c r="K22" s="78">
        <v>-53086</v>
      </c>
      <c r="L22" s="78">
        <v>-53086</v>
      </c>
      <c r="M22" s="75">
        <v>39603</v>
      </c>
      <c r="N22" s="75">
        <v>39603</v>
      </c>
      <c r="O22" s="74" t="s">
        <v>248</v>
      </c>
    </row>
    <row r="23" spans="1:15" x14ac:dyDescent="0.2">
      <c r="A23" s="76" t="s">
        <v>1117</v>
      </c>
      <c r="B23" s="74" t="s">
        <v>1118</v>
      </c>
      <c r="C23" s="77" t="s">
        <v>2465</v>
      </c>
      <c r="D23" s="74" t="s">
        <v>310</v>
      </c>
      <c r="E23" s="74" t="s">
        <v>2460</v>
      </c>
      <c r="F23" s="75">
        <v>46022</v>
      </c>
      <c r="G23" s="74" t="s">
        <v>248</v>
      </c>
      <c r="H23" s="78">
        <v>-146135</v>
      </c>
      <c r="I23" s="78">
        <v>0</v>
      </c>
      <c r="J23" s="78">
        <v>0</v>
      </c>
      <c r="K23" s="78">
        <v>-146135</v>
      </c>
      <c r="L23" s="78">
        <v>-146135</v>
      </c>
      <c r="M23" s="75">
        <v>41051</v>
      </c>
      <c r="N23" s="75">
        <v>41051</v>
      </c>
      <c r="O23" s="74" t="s">
        <v>248</v>
      </c>
    </row>
    <row r="24" spans="1:15" x14ac:dyDescent="0.2">
      <c r="A24" s="76" t="s">
        <v>1119</v>
      </c>
      <c r="B24" s="74" t="s">
        <v>1118</v>
      </c>
      <c r="C24" s="77" t="s">
        <v>2465</v>
      </c>
      <c r="D24" s="74" t="s">
        <v>310</v>
      </c>
      <c r="E24" s="74" t="s">
        <v>2460</v>
      </c>
      <c r="F24" s="75">
        <v>46022</v>
      </c>
      <c r="G24" s="74" t="s">
        <v>248</v>
      </c>
      <c r="H24" s="78">
        <v>-146135</v>
      </c>
      <c r="I24" s="78">
        <v>0</v>
      </c>
      <c r="J24" s="78">
        <v>0</v>
      </c>
      <c r="K24" s="78">
        <v>-146135</v>
      </c>
      <c r="L24" s="78">
        <v>-146135</v>
      </c>
      <c r="M24" s="75">
        <v>41051</v>
      </c>
      <c r="N24" s="75">
        <v>41051</v>
      </c>
      <c r="O24" s="74" t="s">
        <v>248</v>
      </c>
    </row>
    <row r="25" spans="1:15" x14ac:dyDescent="0.2">
      <c r="A25" s="76" t="s">
        <v>1120</v>
      </c>
      <c r="B25" s="74" t="s">
        <v>1118</v>
      </c>
      <c r="C25" s="77" t="s">
        <v>2465</v>
      </c>
      <c r="D25" s="74" t="s">
        <v>310</v>
      </c>
      <c r="E25" s="74" t="s">
        <v>2460</v>
      </c>
      <c r="F25" s="75">
        <v>46022</v>
      </c>
      <c r="G25" s="74" t="s">
        <v>248</v>
      </c>
      <c r="H25" s="78">
        <v>-146135</v>
      </c>
      <c r="I25" s="78">
        <v>0</v>
      </c>
      <c r="J25" s="78">
        <v>0</v>
      </c>
      <c r="K25" s="78">
        <v>-146135</v>
      </c>
      <c r="L25" s="78">
        <v>-146135</v>
      </c>
      <c r="M25" s="75">
        <v>41051</v>
      </c>
      <c r="N25" s="75">
        <v>41051</v>
      </c>
      <c r="O25" s="74" t="s">
        <v>248</v>
      </c>
    </row>
    <row r="26" spans="1:15" x14ac:dyDescent="0.2">
      <c r="A26" s="76" t="s">
        <v>1121</v>
      </c>
      <c r="B26" s="74" t="s">
        <v>1118</v>
      </c>
      <c r="C26" s="77" t="s">
        <v>2465</v>
      </c>
      <c r="D26" s="74" t="s">
        <v>310</v>
      </c>
      <c r="E26" s="74" t="s">
        <v>2460</v>
      </c>
      <c r="F26" s="75">
        <v>46022</v>
      </c>
      <c r="G26" s="74" t="s">
        <v>248</v>
      </c>
      <c r="H26" s="78">
        <v>-146135</v>
      </c>
      <c r="I26" s="78">
        <v>0</v>
      </c>
      <c r="J26" s="78">
        <v>0</v>
      </c>
      <c r="K26" s="78">
        <v>-146135</v>
      </c>
      <c r="L26" s="78">
        <v>-146135</v>
      </c>
      <c r="M26" s="75">
        <v>41051</v>
      </c>
      <c r="N26" s="75">
        <v>41051</v>
      </c>
      <c r="O26" s="74" t="s">
        <v>248</v>
      </c>
    </row>
    <row r="27" spans="1:15" x14ac:dyDescent="0.2">
      <c r="A27" s="76" t="s">
        <v>310</v>
      </c>
      <c r="B27" s="76"/>
      <c r="C27" s="79"/>
      <c r="D27" s="76"/>
      <c r="E27" s="76"/>
      <c r="F27" s="76"/>
      <c r="G27" s="76"/>
      <c r="H27" s="80">
        <v>3272688</v>
      </c>
      <c r="I27" s="80">
        <v>0</v>
      </c>
      <c r="J27" s="80">
        <v>0</v>
      </c>
      <c r="K27" s="80">
        <v>-7366032</v>
      </c>
      <c r="L27" s="80">
        <v>-7366032</v>
      </c>
      <c r="M27" s="76"/>
      <c r="N27" s="76"/>
      <c r="O27" s="76"/>
    </row>
    <row r="28" spans="1:15" x14ac:dyDescent="0.2">
      <c r="A28" s="73"/>
      <c r="B28" s="73"/>
      <c r="C28" s="77"/>
      <c r="D28" s="73"/>
      <c r="E28" s="73"/>
      <c r="F28" s="73"/>
      <c r="G28" s="73"/>
      <c r="H28" s="78"/>
      <c r="I28" s="78"/>
      <c r="J28" s="78"/>
      <c r="K28" s="78"/>
      <c r="L28" s="78"/>
      <c r="M28" s="73"/>
      <c r="N28" s="73"/>
      <c r="O28" s="73"/>
    </row>
    <row r="29" spans="1:15" x14ac:dyDescent="0.2">
      <c r="A29" s="76" t="s">
        <v>285</v>
      </c>
      <c r="B29" s="74" t="s">
        <v>286</v>
      </c>
      <c r="C29" s="77" t="s">
        <v>2465</v>
      </c>
      <c r="D29" s="74" t="s">
        <v>283</v>
      </c>
      <c r="E29" s="74" t="s">
        <v>2460</v>
      </c>
      <c r="F29" s="75">
        <v>46022</v>
      </c>
      <c r="G29" s="74" t="s">
        <v>2469</v>
      </c>
      <c r="H29" s="78">
        <v>-44346</v>
      </c>
      <c r="I29" s="78">
        <v>0</v>
      </c>
      <c r="J29" s="78">
        <v>0</v>
      </c>
      <c r="K29" s="78">
        <v>-44346</v>
      </c>
      <c r="L29" s="78">
        <v>-44346</v>
      </c>
      <c r="M29" s="75">
        <v>40945</v>
      </c>
      <c r="N29" s="75">
        <v>40945</v>
      </c>
      <c r="O29" s="74" t="s">
        <v>248</v>
      </c>
    </row>
    <row r="30" spans="1:15" x14ac:dyDescent="0.2">
      <c r="A30" s="76" t="s">
        <v>288</v>
      </c>
      <c r="B30" s="74" t="s">
        <v>289</v>
      </c>
      <c r="C30" s="77" t="s">
        <v>2465</v>
      </c>
      <c r="D30" s="74" t="s">
        <v>283</v>
      </c>
      <c r="E30" s="74" t="s">
        <v>2460</v>
      </c>
      <c r="F30" s="75">
        <v>46022</v>
      </c>
      <c r="G30" s="74" t="s">
        <v>248</v>
      </c>
      <c r="H30" s="78">
        <v>-44346</v>
      </c>
      <c r="I30" s="78">
        <v>0</v>
      </c>
      <c r="J30" s="78">
        <v>0</v>
      </c>
      <c r="K30" s="78">
        <v>-44346</v>
      </c>
      <c r="L30" s="78">
        <v>-44346</v>
      </c>
      <c r="M30" s="75">
        <v>40945</v>
      </c>
      <c r="N30" s="75">
        <v>40945</v>
      </c>
      <c r="O30" s="74" t="s">
        <v>248</v>
      </c>
    </row>
    <row r="31" spans="1:15" x14ac:dyDescent="0.2">
      <c r="A31" s="76" t="s">
        <v>291</v>
      </c>
      <c r="B31" s="74" t="s">
        <v>292</v>
      </c>
      <c r="C31" s="77" t="s">
        <v>2465</v>
      </c>
      <c r="D31" s="74" t="s">
        <v>283</v>
      </c>
      <c r="E31" s="74" t="s">
        <v>2460</v>
      </c>
      <c r="F31" s="75">
        <v>46022</v>
      </c>
      <c r="G31" s="74" t="s">
        <v>2470</v>
      </c>
      <c r="H31" s="78">
        <v>-69463</v>
      </c>
      <c r="I31" s="78">
        <v>0</v>
      </c>
      <c r="J31" s="78">
        <v>0</v>
      </c>
      <c r="K31" s="78">
        <v>-69463</v>
      </c>
      <c r="L31" s="78">
        <v>-69463</v>
      </c>
      <c r="M31" s="75">
        <v>40945</v>
      </c>
      <c r="N31" s="75">
        <v>40945</v>
      </c>
      <c r="O31" s="74" t="s">
        <v>248</v>
      </c>
    </row>
    <row r="32" spans="1:15" x14ac:dyDescent="0.2">
      <c r="A32" s="76" t="s">
        <v>293</v>
      </c>
      <c r="B32" s="74" t="s">
        <v>294</v>
      </c>
      <c r="C32" s="77" t="s">
        <v>2465</v>
      </c>
      <c r="D32" s="74" t="s">
        <v>283</v>
      </c>
      <c r="E32" s="74" t="s">
        <v>2460</v>
      </c>
      <c r="F32" s="75">
        <v>46022</v>
      </c>
      <c r="G32" s="74" t="s">
        <v>2471</v>
      </c>
      <c r="H32" s="78">
        <v>-22144</v>
      </c>
      <c r="I32" s="78">
        <v>0</v>
      </c>
      <c r="J32" s="78">
        <v>0</v>
      </c>
      <c r="K32" s="78">
        <v>-22144</v>
      </c>
      <c r="L32" s="78">
        <v>-22144</v>
      </c>
      <c r="M32" s="75">
        <v>40942</v>
      </c>
      <c r="N32" s="75">
        <v>40942</v>
      </c>
      <c r="O32" s="74" t="s">
        <v>248</v>
      </c>
    </row>
    <row r="33" spans="1:15" x14ac:dyDescent="0.2">
      <c r="A33" s="76" t="s">
        <v>295</v>
      </c>
      <c r="B33" s="74" t="s">
        <v>296</v>
      </c>
      <c r="C33" s="77" t="s">
        <v>2465</v>
      </c>
      <c r="D33" s="74" t="s">
        <v>283</v>
      </c>
      <c r="E33" s="74" t="s">
        <v>2460</v>
      </c>
      <c r="F33" s="75">
        <v>46022</v>
      </c>
      <c r="G33" s="74" t="s">
        <v>2471</v>
      </c>
      <c r="H33" s="78">
        <v>-22144</v>
      </c>
      <c r="I33" s="78">
        <v>0</v>
      </c>
      <c r="J33" s="78">
        <v>0</v>
      </c>
      <c r="K33" s="78">
        <v>-22131</v>
      </c>
      <c r="L33" s="78">
        <v>-22144</v>
      </c>
      <c r="M33" s="75">
        <v>40942</v>
      </c>
      <c r="N33" s="75">
        <v>40942</v>
      </c>
      <c r="O33" s="74" t="s">
        <v>248</v>
      </c>
    </row>
    <row r="34" spans="1:15" x14ac:dyDescent="0.2">
      <c r="A34" s="76" t="s">
        <v>297</v>
      </c>
      <c r="B34" s="74" t="s">
        <v>298</v>
      </c>
      <c r="C34" s="77" t="s">
        <v>2465</v>
      </c>
      <c r="D34" s="74" t="s">
        <v>283</v>
      </c>
      <c r="E34" s="74" t="s">
        <v>2460</v>
      </c>
      <c r="F34" s="75">
        <v>46022</v>
      </c>
      <c r="G34" s="74" t="s">
        <v>2472</v>
      </c>
      <c r="H34" s="78">
        <v>-56092</v>
      </c>
      <c r="I34" s="78">
        <v>0</v>
      </c>
      <c r="J34" s="78">
        <v>0</v>
      </c>
      <c r="K34" s="78">
        <v>-56092</v>
      </c>
      <c r="L34" s="78">
        <v>-56092</v>
      </c>
      <c r="M34" s="75">
        <v>40959</v>
      </c>
      <c r="N34" s="75">
        <v>40959</v>
      </c>
      <c r="O34" s="74" t="s">
        <v>248</v>
      </c>
    </row>
    <row r="35" spans="1:15" x14ac:dyDescent="0.2">
      <c r="A35" s="76" t="s">
        <v>299</v>
      </c>
      <c r="B35" s="74" t="s">
        <v>298</v>
      </c>
      <c r="C35" s="77" t="s">
        <v>2465</v>
      </c>
      <c r="D35" s="74" t="s">
        <v>283</v>
      </c>
      <c r="E35" s="74" t="s">
        <v>2460</v>
      </c>
      <c r="F35" s="75">
        <v>46022</v>
      </c>
      <c r="G35" s="74" t="s">
        <v>2472</v>
      </c>
      <c r="H35" s="78">
        <v>-56092</v>
      </c>
      <c r="I35" s="78">
        <v>0</v>
      </c>
      <c r="J35" s="78">
        <v>0</v>
      </c>
      <c r="K35" s="78">
        <v>-56092</v>
      </c>
      <c r="L35" s="78">
        <v>-56092</v>
      </c>
      <c r="M35" s="75">
        <v>40959</v>
      </c>
      <c r="N35" s="75">
        <v>40959</v>
      </c>
      <c r="O35" s="74" t="s">
        <v>248</v>
      </c>
    </row>
    <row r="36" spans="1:15" x14ac:dyDescent="0.2">
      <c r="A36" s="76" t="s">
        <v>300</v>
      </c>
      <c r="B36" s="74" t="s">
        <v>301</v>
      </c>
      <c r="C36" s="77" t="s">
        <v>2465</v>
      </c>
      <c r="D36" s="74" t="s">
        <v>283</v>
      </c>
      <c r="E36" s="74" t="s">
        <v>2460</v>
      </c>
      <c r="F36" s="75">
        <v>46022</v>
      </c>
      <c r="G36" s="74" t="s">
        <v>2473</v>
      </c>
      <c r="H36" s="78">
        <v>-138768</v>
      </c>
      <c r="I36" s="78">
        <v>0</v>
      </c>
      <c r="J36" s="78">
        <v>0</v>
      </c>
      <c r="K36" s="78">
        <v>-138768</v>
      </c>
      <c r="L36" s="78">
        <v>-138768</v>
      </c>
      <c r="M36" s="75">
        <v>41075</v>
      </c>
      <c r="N36" s="75">
        <v>41075</v>
      </c>
      <c r="O36" s="74" t="s">
        <v>248</v>
      </c>
    </row>
    <row r="37" spans="1:15" x14ac:dyDescent="0.2">
      <c r="A37" s="76" t="s">
        <v>302</v>
      </c>
      <c r="B37" s="74" t="s">
        <v>303</v>
      </c>
      <c r="C37" s="77" t="s">
        <v>2465</v>
      </c>
      <c r="D37" s="74" t="s">
        <v>283</v>
      </c>
      <c r="E37" s="74" t="s">
        <v>2460</v>
      </c>
      <c r="F37" s="75">
        <v>46022</v>
      </c>
      <c r="G37" s="74" t="s">
        <v>2474</v>
      </c>
      <c r="H37" s="78">
        <v>-81199</v>
      </c>
      <c r="I37" s="78">
        <v>0</v>
      </c>
      <c r="J37" s="78">
        <v>0</v>
      </c>
      <c r="K37" s="78">
        <v>-81199</v>
      </c>
      <c r="L37" s="78">
        <v>-81199</v>
      </c>
      <c r="M37" s="75">
        <v>39497</v>
      </c>
      <c r="N37" s="75">
        <v>39497</v>
      </c>
      <c r="O37" s="74" t="s">
        <v>248</v>
      </c>
    </row>
    <row r="38" spans="1:15" x14ac:dyDescent="0.2">
      <c r="A38" s="76" t="s">
        <v>304</v>
      </c>
      <c r="B38" s="74" t="s">
        <v>305</v>
      </c>
      <c r="C38" s="77" t="s">
        <v>2475</v>
      </c>
      <c r="D38" s="74" t="s">
        <v>283</v>
      </c>
      <c r="E38" s="74" t="s">
        <v>2460</v>
      </c>
      <c r="F38" s="75">
        <v>46022</v>
      </c>
      <c r="G38" s="74" t="s">
        <v>248</v>
      </c>
      <c r="H38" s="78">
        <v>-2258001</v>
      </c>
      <c r="I38" s="78">
        <v>0</v>
      </c>
      <c r="J38" s="78">
        <v>0</v>
      </c>
      <c r="K38" s="78">
        <v>-2258001</v>
      </c>
      <c r="L38" s="78">
        <v>-2258001</v>
      </c>
      <c r="M38" s="75">
        <v>41677</v>
      </c>
      <c r="N38" s="75">
        <v>41677</v>
      </c>
      <c r="O38" s="74" t="s">
        <v>248</v>
      </c>
    </row>
    <row r="39" spans="1:15" x14ac:dyDescent="0.2">
      <c r="A39" s="76" t="s">
        <v>314</v>
      </c>
      <c r="B39" s="74" t="s">
        <v>305</v>
      </c>
      <c r="C39" s="77" t="s">
        <v>2476</v>
      </c>
      <c r="D39" s="74" t="s">
        <v>283</v>
      </c>
      <c r="E39" s="74" t="s">
        <v>2460</v>
      </c>
      <c r="F39" s="75">
        <v>46022</v>
      </c>
      <c r="G39" s="74" t="s">
        <v>248</v>
      </c>
      <c r="H39" s="78">
        <v>-1693498</v>
      </c>
      <c r="I39" s="78">
        <v>0</v>
      </c>
      <c r="J39" s="78">
        <v>0</v>
      </c>
      <c r="K39" s="78">
        <v>-1693498</v>
      </c>
      <c r="L39" s="78">
        <v>-1693498</v>
      </c>
      <c r="M39" s="75">
        <v>41677</v>
      </c>
      <c r="N39" s="75">
        <v>41677</v>
      </c>
      <c r="O39" s="74" t="s">
        <v>248</v>
      </c>
    </row>
    <row r="40" spans="1:15" x14ac:dyDescent="0.2">
      <c r="A40" s="76" t="s">
        <v>332</v>
      </c>
      <c r="B40" s="74" t="s">
        <v>333</v>
      </c>
      <c r="C40" s="77" t="s">
        <v>2465</v>
      </c>
      <c r="D40" s="74" t="s">
        <v>283</v>
      </c>
      <c r="E40" s="74" t="s">
        <v>2460</v>
      </c>
      <c r="F40" s="75">
        <v>46022</v>
      </c>
      <c r="G40" s="74" t="s">
        <v>2477</v>
      </c>
      <c r="H40" s="78">
        <v>-446561</v>
      </c>
      <c r="I40" s="78">
        <v>0</v>
      </c>
      <c r="J40" s="78">
        <v>0</v>
      </c>
      <c r="K40" s="78">
        <v>-446561</v>
      </c>
      <c r="L40" s="78">
        <v>-446561</v>
      </c>
      <c r="M40" s="75">
        <v>41723</v>
      </c>
      <c r="N40" s="75">
        <v>41723</v>
      </c>
      <c r="O40" s="74" t="s">
        <v>248</v>
      </c>
    </row>
    <row r="41" spans="1:15" x14ac:dyDescent="0.2">
      <c r="A41" s="76" t="s">
        <v>335</v>
      </c>
      <c r="B41" s="74" t="s">
        <v>336</v>
      </c>
      <c r="C41" s="77" t="s">
        <v>2465</v>
      </c>
      <c r="D41" s="74" t="s">
        <v>283</v>
      </c>
      <c r="E41" s="74" t="s">
        <v>2460</v>
      </c>
      <c r="F41" s="75">
        <v>46022</v>
      </c>
      <c r="G41" s="74" t="s">
        <v>248</v>
      </c>
      <c r="H41" s="78">
        <v>-280628</v>
      </c>
      <c r="I41" s="78">
        <v>0</v>
      </c>
      <c r="J41" s="78">
        <v>0</v>
      </c>
      <c r="K41" s="78">
        <v>-280628</v>
      </c>
      <c r="L41" s="78">
        <v>-280628</v>
      </c>
      <c r="M41" s="75">
        <v>41718</v>
      </c>
      <c r="N41" s="75">
        <v>41718</v>
      </c>
      <c r="O41" s="74" t="s">
        <v>248</v>
      </c>
    </row>
    <row r="42" spans="1:15" x14ac:dyDescent="0.2">
      <c r="A42" s="76" t="s">
        <v>340</v>
      </c>
      <c r="B42" s="74" t="s">
        <v>341</v>
      </c>
      <c r="C42" s="77" t="s">
        <v>2478</v>
      </c>
      <c r="D42" s="74" t="s">
        <v>283</v>
      </c>
      <c r="E42" s="74" t="s">
        <v>2460</v>
      </c>
      <c r="F42" s="75">
        <v>46022</v>
      </c>
      <c r="G42" s="74" t="s">
        <v>2479</v>
      </c>
      <c r="H42" s="78">
        <v>-381796</v>
      </c>
      <c r="I42" s="78">
        <v>0</v>
      </c>
      <c r="J42" s="78">
        <v>0</v>
      </c>
      <c r="K42" s="78">
        <v>-381796</v>
      </c>
      <c r="L42" s="78">
        <v>-381796</v>
      </c>
      <c r="M42" s="75">
        <v>41726</v>
      </c>
      <c r="N42" s="75">
        <v>41726</v>
      </c>
      <c r="O42" s="74" t="s">
        <v>248</v>
      </c>
    </row>
    <row r="43" spans="1:15" x14ac:dyDescent="0.2">
      <c r="A43" s="76" t="s">
        <v>342</v>
      </c>
      <c r="B43" s="74" t="s">
        <v>343</v>
      </c>
      <c r="C43" s="77" t="s">
        <v>2465</v>
      </c>
      <c r="D43" s="74" t="s">
        <v>283</v>
      </c>
      <c r="E43" s="74" t="s">
        <v>2460</v>
      </c>
      <c r="F43" s="75">
        <v>46022</v>
      </c>
      <c r="G43" s="74" t="s">
        <v>2480</v>
      </c>
      <c r="H43" s="78">
        <v>-143098</v>
      </c>
      <c r="I43" s="78">
        <v>0</v>
      </c>
      <c r="J43" s="78">
        <v>0</v>
      </c>
      <c r="K43" s="78">
        <v>-143098</v>
      </c>
      <c r="L43" s="78">
        <v>-143098</v>
      </c>
      <c r="M43" s="75">
        <v>41726</v>
      </c>
      <c r="N43" s="75">
        <v>41726</v>
      </c>
      <c r="O43" s="74" t="s">
        <v>248</v>
      </c>
    </row>
    <row r="44" spans="1:15" x14ac:dyDescent="0.2">
      <c r="A44" s="76" t="s">
        <v>350</v>
      </c>
      <c r="B44" s="74" t="s">
        <v>351</v>
      </c>
      <c r="C44" s="77" t="s">
        <v>2463</v>
      </c>
      <c r="D44" s="74" t="s">
        <v>283</v>
      </c>
      <c r="E44" s="74" t="s">
        <v>2460</v>
      </c>
      <c r="F44" s="75">
        <v>46022</v>
      </c>
      <c r="G44" s="74" t="s">
        <v>2481</v>
      </c>
      <c r="H44" s="78">
        <v>-452115</v>
      </c>
      <c r="I44" s="78">
        <v>0</v>
      </c>
      <c r="J44" s="78">
        <v>0</v>
      </c>
      <c r="K44" s="78">
        <v>-452115</v>
      </c>
      <c r="L44" s="78">
        <v>-452115</v>
      </c>
      <c r="M44" s="75">
        <v>41864</v>
      </c>
      <c r="N44" s="75">
        <v>41864</v>
      </c>
      <c r="O44" s="74" t="s">
        <v>248</v>
      </c>
    </row>
    <row r="45" spans="1:15" x14ac:dyDescent="0.2">
      <c r="A45" s="76" t="s">
        <v>352</v>
      </c>
      <c r="B45" s="74" t="s">
        <v>353</v>
      </c>
      <c r="C45" s="77" t="s">
        <v>2465</v>
      </c>
      <c r="D45" s="74" t="s">
        <v>283</v>
      </c>
      <c r="E45" s="74" t="s">
        <v>2460</v>
      </c>
      <c r="F45" s="75">
        <v>46022</v>
      </c>
      <c r="G45" s="74" t="s">
        <v>248</v>
      </c>
      <c r="H45" s="78">
        <v>-132275</v>
      </c>
      <c r="I45" s="78">
        <v>0</v>
      </c>
      <c r="J45" s="78">
        <v>0</v>
      </c>
      <c r="K45" s="78">
        <v>-132275</v>
      </c>
      <c r="L45" s="78">
        <v>-132275</v>
      </c>
      <c r="M45" s="75">
        <v>41876</v>
      </c>
      <c r="N45" s="75">
        <v>41876</v>
      </c>
      <c r="O45" s="74" t="s">
        <v>248</v>
      </c>
    </row>
    <row r="46" spans="1:15" x14ac:dyDescent="0.2">
      <c r="A46" s="76" t="s">
        <v>354</v>
      </c>
      <c r="B46" s="74" t="s">
        <v>355</v>
      </c>
      <c r="C46" s="77" t="s">
        <v>2465</v>
      </c>
      <c r="D46" s="74" t="s">
        <v>283</v>
      </c>
      <c r="E46" s="74" t="s">
        <v>2460</v>
      </c>
      <c r="F46" s="75">
        <v>46022</v>
      </c>
      <c r="G46" s="74" t="s">
        <v>2482</v>
      </c>
      <c r="H46" s="78">
        <v>-276929</v>
      </c>
      <c r="I46" s="78">
        <v>0</v>
      </c>
      <c r="J46" s="78">
        <v>0</v>
      </c>
      <c r="K46" s="78">
        <v>-276929</v>
      </c>
      <c r="L46" s="78">
        <v>-276929</v>
      </c>
      <c r="M46" s="75">
        <v>41911</v>
      </c>
      <c r="N46" s="75">
        <v>41911</v>
      </c>
      <c r="O46" s="74" t="s">
        <v>248</v>
      </c>
    </row>
    <row r="47" spans="1:15" x14ac:dyDescent="0.2">
      <c r="A47" s="76" t="s">
        <v>436</v>
      </c>
      <c r="B47" s="74" t="s">
        <v>437</v>
      </c>
      <c r="C47" s="77" t="s">
        <v>2465</v>
      </c>
      <c r="D47" s="74" t="s">
        <v>283</v>
      </c>
      <c r="E47" s="74" t="s">
        <v>2460</v>
      </c>
      <c r="F47" s="75">
        <v>46022</v>
      </c>
      <c r="G47" s="74" t="s">
        <v>248</v>
      </c>
      <c r="H47" s="78">
        <v>-80990</v>
      </c>
      <c r="I47" s="78">
        <v>0</v>
      </c>
      <c r="J47" s="78">
        <v>0</v>
      </c>
      <c r="K47" s="78">
        <v>-80990</v>
      </c>
      <c r="L47" s="78">
        <v>-80990</v>
      </c>
      <c r="M47" s="75">
        <v>42982</v>
      </c>
      <c r="N47" s="75">
        <v>42982</v>
      </c>
      <c r="O47" s="74" t="s">
        <v>248</v>
      </c>
    </row>
    <row r="48" spans="1:15" x14ac:dyDescent="0.2">
      <c r="A48" s="76" t="s">
        <v>450</v>
      </c>
      <c r="B48" s="74" t="s">
        <v>451</v>
      </c>
      <c r="C48" s="77" t="s">
        <v>2463</v>
      </c>
      <c r="D48" s="74" t="s">
        <v>283</v>
      </c>
      <c r="E48" s="74" t="s">
        <v>2460</v>
      </c>
      <c r="F48" s="75">
        <v>46022</v>
      </c>
      <c r="G48" s="74" t="s">
        <v>248</v>
      </c>
      <c r="H48" s="78">
        <v>-297082</v>
      </c>
      <c r="I48" s="78">
        <v>0</v>
      </c>
      <c r="J48" s="78">
        <v>0</v>
      </c>
      <c r="K48" s="78">
        <v>-297082</v>
      </c>
      <c r="L48" s="78">
        <v>-297082</v>
      </c>
      <c r="M48" s="75">
        <v>43201</v>
      </c>
      <c r="N48" s="75">
        <v>43201</v>
      </c>
      <c r="O48" s="74" t="s">
        <v>248</v>
      </c>
    </row>
    <row r="49" spans="1:15" x14ac:dyDescent="0.2">
      <c r="A49" s="76" t="s">
        <v>464</v>
      </c>
      <c r="B49" s="74" t="s">
        <v>465</v>
      </c>
      <c r="C49" s="77" t="s">
        <v>2465</v>
      </c>
      <c r="D49" s="74" t="s">
        <v>283</v>
      </c>
      <c r="E49" s="74" t="s">
        <v>2460</v>
      </c>
      <c r="F49" s="75">
        <v>46022</v>
      </c>
      <c r="G49" s="74" t="s">
        <v>248</v>
      </c>
      <c r="H49" s="78">
        <v>-435000</v>
      </c>
      <c r="I49" s="78">
        <v>0</v>
      </c>
      <c r="J49" s="78">
        <v>0</v>
      </c>
      <c r="K49" s="78">
        <v>-435000</v>
      </c>
      <c r="L49" s="78">
        <v>-435000</v>
      </c>
      <c r="M49" s="75">
        <v>43401</v>
      </c>
      <c r="N49" s="75">
        <v>43401</v>
      </c>
      <c r="O49" s="74" t="s">
        <v>248</v>
      </c>
    </row>
    <row r="50" spans="1:15" x14ac:dyDescent="0.2">
      <c r="A50" s="76" t="s">
        <v>466</v>
      </c>
      <c r="B50" s="74" t="s">
        <v>467</v>
      </c>
      <c r="C50" s="77" t="s">
        <v>2465</v>
      </c>
      <c r="D50" s="74" t="s">
        <v>283</v>
      </c>
      <c r="E50" s="74" t="s">
        <v>2460</v>
      </c>
      <c r="F50" s="75">
        <v>46022</v>
      </c>
      <c r="G50" s="74" t="s">
        <v>248</v>
      </c>
      <c r="H50" s="78">
        <v>-193410</v>
      </c>
      <c r="I50" s="78">
        <v>0</v>
      </c>
      <c r="J50" s="78">
        <v>0</v>
      </c>
      <c r="K50" s="78">
        <v>-193410</v>
      </c>
      <c r="L50" s="78">
        <v>-193410</v>
      </c>
      <c r="M50" s="75">
        <v>43404</v>
      </c>
      <c r="N50" s="75">
        <v>43404</v>
      </c>
      <c r="O50" s="74" t="s">
        <v>248</v>
      </c>
    </row>
    <row r="51" spans="1:15" x14ac:dyDescent="0.2">
      <c r="A51" s="76" t="s">
        <v>483</v>
      </c>
      <c r="B51" s="74" t="s">
        <v>484</v>
      </c>
      <c r="C51" s="77" t="s">
        <v>2464</v>
      </c>
      <c r="D51" s="74" t="s">
        <v>283</v>
      </c>
      <c r="E51" s="74" t="s">
        <v>2460</v>
      </c>
      <c r="F51" s="75">
        <v>46022</v>
      </c>
      <c r="G51" s="74" t="s">
        <v>248</v>
      </c>
      <c r="H51" s="78">
        <v>-299700</v>
      </c>
      <c r="I51" s="78">
        <v>0</v>
      </c>
      <c r="J51" s="78">
        <v>0</v>
      </c>
      <c r="K51" s="78">
        <v>-299700</v>
      </c>
      <c r="L51" s="78">
        <v>-299700</v>
      </c>
      <c r="M51" s="75">
        <v>43643</v>
      </c>
      <c r="N51" s="75">
        <v>43643</v>
      </c>
      <c r="O51" s="74" t="s">
        <v>248</v>
      </c>
    </row>
    <row r="52" spans="1:15" x14ac:dyDescent="0.2">
      <c r="A52" s="76" t="s">
        <v>1030</v>
      </c>
      <c r="B52" s="74" t="s">
        <v>1031</v>
      </c>
      <c r="C52" s="77" t="s">
        <v>248</v>
      </c>
      <c r="D52" s="74" t="s">
        <v>283</v>
      </c>
      <c r="E52" s="74" t="s">
        <v>2483</v>
      </c>
      <c r="F52" s="75">
        <v>45658</v>
      </c>
      <c r="G52" s="74" t="s">
        <v>248</v>
      </c>
      <c r="H52" s="78">
        <v>245065</v>
      </c>
      <c r="I52" s="78">
        <v>0</v>
      </c>
      <c r="J52" s="78">
        <v>0</v>
      </c>
      <c r="K52" s="78">
        <v>0</v>
      </c>
      <c r="L52" s="78">
        <v>0</v>
      </c>
      <c r="M52" s="75">
        <v>44991</v>
      </c>
      <c r="N52" s="75">
        <v>44991</v>
      </c>
      <c r="O52" s="74" t="s">
        <v>248</v>
      </c>
    </row>
    <row r="53" spans="1:15" x14ac:dyDescent="0.2">
      <c r="A53" s="76" t="s">
        <v>1030</v>
      </c>
      <c r="B53" s="74" t="s">
        <v>1031</v>
      </c>
      <c r="C53" s="77" t="s">
        <v>248</v>
      </c>
      <c r="D53" s="74" t="s">
        <v>283</v>
      </c>
      <c r="E53" s="74" t="s">
        <v>2484</v>
      </c>
      <c r="F53" s="75">
        <v>45659</v>
      </c>
      <c r="G53" s="74" t="s">
        <v>248</v>
      </c>
      <c r="H53" s="78">
        <v>-64855</v>
      </c>
      <c r="I53" s="78">
        <v>0</v>
      </c>
      <c r="J53" s="78">
        <v>0</v>
      </c>
      <c r="K53" s="78">
        <v>-64855</v>
      </c>
      <c r="L53" s="78">
        <v>-64855</v>
      </c>
      <c r="M53" s="75">
        <v>44991</v>
      </c>
      <c r="N53" s="75">
        <v>44991</v>
      </c>
      <c r="O53" s="74" t="s">
        <v>248</v>
      </c>
    </row>
    <row r="54" spans="1:15" x14ac:dyDescent="0.2">
      <c r="A54" s="76" t="s">
        <v>1032</v>
      </c>
      <c r="B54" s="74" t="s">
        <v>1033</v>
      </c>
      <c r="C54" s="77" t="s">
        <v>2459</v>
      </c>
      <c r="D54" s="74" t="s">
        <v>283</v>
      </c>
      <c r="E54" s="74" t="s">
        <v>2460</v>
      </c>
      <c r="F54" s="75">
        <v>46022</v>
      </c>
      <c r="G54" s="74" t="s">
        <v>248</v>
      </c>
      <c r="H54" s="78">
        <v>-2593473</v>
      </c>
      <c r="I54" s="78">
        <v>0</v>
      </c>
      <c r="J54" s="78">
        <v>0</v>
      </c>
      <c r="K54" s="78">
        <v>-2593473</v>
      </c>
      <c r="L54" s="78">
        <v>-2593473</v>
      </c>
      <c r="M54" s="75">
        <v>44927</v>
      </c>
      <c r="N54" s="75">
        <v>44927</v>
      </c>
      <c r="O54" s="74" t="s">
        <v>248</v>
      </c>
    </row>
    <row r="55" spans="1:15" x14ac:dyDescent="0.2">
      <c r="A55" s="76" t="s">
        <v>1263</v>
      </c>
      <c r="B55" s="74" t="s">
        <v>1264</v>
      </c>
      <c r="C55" s="77" t="s">
        <v>282</v>
      </c>
      <c r="D55" s="74" t="s">
        <v>283</v>
      </c>
      <c r="E55" s="74" t="s">
        <v>256</v>
      </c>
      <c r="F55" s="75">
        <v>45846</v>
      </c>
      <c r="G55" s="74" t="s">
        <v>2485</v>
      </c>
      <c r="H55" s="78">
        <v>105875</v>
      </c>
      <c r="I55" s="78">
        <v>0</v>
      </c>
      <c r="J55" s="78">
        <v>0</v>
      </c>
      <c r="K55" s="78">
        <v>105875</v>
      </c>
      <c r="L55" s="78">
        <v>105875</v>
      </c>
      <c r="M55" s="75">
        <v>45846</v>
      </c>
      <c r="N55" s="75">
        <v>45846</v>
      </c>
      <c r="O55" s="74" t="s">
        <v>248</v>
      </c>
    </row>
    <row r="56" spans="1:15" x14ac:dyDescent="0.2">
      <c r="A56" s="76" t="s">
        <v>1265</v>
      </c>
      <c r="B56" s="74" t="s">
        <v>1266</v>
      </c>
      <c r="C56" s="77" t="s">
        <v>282</v>
      </c>
      <c r="D56" s="74" t="s">
        <v>283</v>
      </c>
      <c r="E56" s="74" t="s">
        <v>256</v>
      </c>
      <c r="F56" s="75">
        <v>45762</v>
      </c>
      <c r="G56" s="74" t="s">
        <v>2486</v>
      </c>
      <c r="H56" s="78">
        <v>475000</v>
      </c>
      <c r="I56" s="78">
        <v>0</v>
      </c>
      <c r="J56" s="78">
        <v>0</v>
      </c>
      <c r="K56" s="78">
        <v>0</v>
      </c>
      <c r="L56" s="78">
        <v>0</v>
      </c>
      <c r="M56" s="75">
        <v>45762</v>
      </c>
      <c r="N56" s="75">
        <v>45762</v>
      </c>
      <c r="O56" s="74" t="s">
        <v>248</v>
      </c>
    </row>
    <row r="57" spans="1:15" x14ac:dyDescent="0.2">
      <c r="A57" s="76" t="s">
        <v>1267</v>
      </c>
      <c r="B57" s="74" t="s">
        <v>1268</v>
      </c>
      <c r="C57" s="77" t="s">
        <v>282</v>
      </c>
      <c r="D57" s="74" t="s">
        <v>283</v>
      </c>
      <c r="E57" s="74" t="s">
        <v>256</v>
      </c>
      <c r="F57" s="75">
        <v>45810</v>
      </c>
      <c r="G57" s="74" t="s">
        <v>2487</v>
      </c>
      <c r="H57" s="78">
        <v>232664</v>
      </c>
      <c r="I57" s="78">
        <v>0</v>
      </c>
      <c r="J57" s="78">
        <v>0</v>
      </c>
      <c r="K57" s="78">
        <v>0</v>
      </c>
      <c r="L57" s="78">
        <v>0</v>
      </c>
      <c r="M57" s="75">
        <v>45810</v>
      </c>
      <c r="N57" s="75">
        <v>45810</v>
      </c>
      <c r="O57" s="74" t="s">
        <v>248</v>
      </c>
    </row>
    <row r="58" spans="1:15" x14ac:dyDescent="0.2">
      <c r="A58" s="76" t="s">
        <v>1269</v>
      </c>
      <c r="B58" s="74" t="s">
        <v>1270</v>
      </c>
      <c r="C58" s="77" t="s">
        <v>282</v>
      </c>
      <c r="D58" s="74" t="s">
        <v>283</v>
      </c>
      <c r="E58" s="74" t="s">
        <v>256</v>
      </c>
      <c r="F58" s="75">
        <v>45826</v>
      </c>
      <c r="G58" s="74" t="s">
        <v>2488</v>
      </c>
      <c r="H58" s="78">
        <v>1562354</v>
      </c>
      <c r="I58" s="78">
        <v>0</v>
      </c>
      <c r="J58" s="78">
        <v>0</v>
      </c>
      <c r="K58" s="78">
        <v>0</v>
      </c>
      <c r="L58" s="78">
        <v>0</v>
      </c>
      <c r="M58" s="75">
        <v>45826</v>
      </c>
      <c r="N58" s="75">
        <v>45826</v>
      </c>
      <c r="O58" s="74" t="s">
        <v>248</v>
      </c>
    </row>
    <row r="59" spans="1:15" x14ac:dyDescent="0.2">
      <c r="A59" s="76" t="s">
        <v>1271</v>
      </c>
      <c r="B59" s="74" t="s">
        <v>1272</v>
      </c>
      <c r="C59" s="77" t="s">
        <v>282</v>
      </c>
      <c r="D59" s="74" t="s">
        <v>283</v>
      </c>
      <c r="E59" s="74" t="s">
        <v>256</v>
      </c>
      <c r="F59" s="75">
        <v>45828</v>
      </c>
      <c r="G59" s="74" t="s">
        <v>2489</v>
      </c>
      <c r="H59" s="78">
        <v>46990</v>
      </c>
      <c r="I59" s="78">
        <v>0</v>
      </c>
      <c r="J59" s="78">
        <v>0</v>
      </c>
      <c r="K59" s="78">
        <v>46990</v>
      </c>
      <c r="L59" s="78">
        <v>46990</v>
      </c>
      <c r="M59" s="75">
        <v>45828</v>
      </c>
      <c r="N59" s="75">
        <v>45828</v>
      </c>
      <c r="O59" s="74" t="s">
        <v>248</v>
      </c>
    </row>
    <row r="60" spans="1:15" x14ac:dyDescent="0.2">
      <c r="A60" s="76" t="s">
        <v>1273</v>
      </c>
      <c r="B60" s="74" t="s">
        <v>1274</v>
      </c>
      <c r="C60" s="77" t="s">
        <v>282</v>
      </c>
      <c r="D60" s="74" t="s">
        <v>283</v>
      </c>
      <c r="E60" s="74" t="s">
        <v>256</v>
      </c>
      <c r="F60" s="75">
        <v>45852</v>
      </c>
      <c r="G60" s="74" t="s">
        <v>2490</v>
      </c>
      <c r="H60" s="78">
        <v>59944</v>
      </c>
      <c r="I60" s="78">
        <v>0</v>
      </c>
      <c r="J60" s="78">
        <v>0</v>
      </c>
      <c r="K60" s="78">
        <v>59944</v>
      </c>
      <c r="L60" s="78">
        <v>59944</v>
      </c>
      <c r="M60" s="75">
        <v>45852</v>
      </c>
      <c r="N60" s="75">
        <v>45852</v>
      </c>
      <c r="O60" s="74" t="s">
        <v>248</v>
      </c>
    </row>
    <row r="61" spans="1:15" x14ac:dyDescent="0.2">
      <c r="A61" s="76" t="s">
        <v>1275</v>
      </c>
      <c r="B61" s="74" t="s">
        <v>1276</v>
      </c>
      <c r="C61" s="77" t="s">
        <v>282</v>
      </c>
      <c r="D61" s="74" t="s">
        <v>283</v>
      </c>
      <c r="E61" s="74" t="s">
        <v>256</v>
      </c>
      <c r="F61" s="75">
        <v>45929</v>
      </c>
      <c r="G61" s="74" t="s">
        <v>2491</v>
      </c>
      <c r="H61" s="78">
        <v>114300</v>
      </c>
      <c r="I61" s="78">
        <v>0</v>
      </c>
      <c r="J61" s="78">
        <v>0</v>
      </c>
      <c r="K61" s="78">
        <v>114300</v>
      </c>
      <c r="L61" s="78">
        <v>114300</v>
      </c>
      <c r="M61" s="75">
        <v>45929</v>
      </c>
      <c r="N61" s="75">
        <v>45929</v>
      </c>
      <c r="O61" s="74" t="s">
        <v>248</v>
      </c>
    </row>
    <row r="62" spans="1:15" x14ac:dyDescent="0.2">
      <c r="A62" s="76" t="s">
        <v>1277</v>
      </c>
      <c r="B62" s="74" t="s">
        <v>1266</v>
      </c>
      <c r="C62" s="77" t="s">
        <v>282</v>
      </c>
      <c r="D62" s="74" t="s">
        <v>283</v>
      </c>
      <c r="E62" s="74" t="s">
        <v>256</v>
      </c>
      <c r="F62" s="75">
        <v>45762</v>
      </c>
      <c r="G62" s="74" t="s">
        <v>2492</v>
      </c>
      <c r="H62" s="78">
        <v>515000</v>
      </c>
      <c r="I62" s="78">
        <v>0</v>
      </c>
      <c r="J62" s="78">
        <v>0</v>
      </c>
      <c r="K62" s="78">
        <v>0</v>
      </c>
      <c r="L62" s="78">
        <v>0</v>
      </c>
      <c r="M62" s="75">
        <v>45762</v>
      </c>
      <c r="N62" s="75">
        <v>45762</v>
      </c>
      <c r="O62" s="74" t="s">
        <v>248</v>
      </c>
    </row>
    <row r="63" spans="1:15" x14ac:dyDescent="0.2">
      <c r="A63" s="76" t="s">
        <v>1278</v>
      </c>
      <c r="B63" s="74" t="s">
        <v>1279</v>
      </c>
      <c r="C63" s="77" t="s">
        <v>282</v>
      </c>
      <c r="D63" s="74" t="s">
        <v>283</v>
      </c>
      <c r="E63" s="74" t="s">
        <v>256</v>
      </c>
      <c r="F63" s="75">
        <v>45686</v>
      </c>
      <c r="G63" s="74" t="s">
        <v>2493</v>
      </c>
      <c r="H63" s="78">
        <v>500688</v>
      </c>
      <c r="I63" s="78">
        <v>0</v>
      </c>
      <c r="J63" s="78">
        <v>0</v>
      </c>
      <c r="K63" s="78">
        <v>0</v>
      </c>
      <c r="L63" s="78">
        <v>0</v>
      </c>
      <c r="M63" s="75">
        <v>45686</v>
      </c>
      <c r="N63" s="75">
        <v>45686</v>
      </c>
      <c r="O63" s="74" t="s">
        <v>248</v>
      </c>
    </row>
    <row r="64" spans="1:15" x14ac:dyDescent="0.2">
      <c r="A64" s="76" t="s">
        <v>1106</v>
      </c>
      <c r="B64" s="74" t="s">
        <v>1107</v>
      </c>
      <c r="C64" s="77" t="s">
        <v>2465</v>
      </c>
      <c r="D64" s="74" t="s">
        <v>283</v>
      </c>
      <c r="E64" s="74" t="s">
        <v>2460</v>
      </c>
      <c r="F64" s="75">
        <v>46022</v>
      </c>
      <c r="G64" s="74" t="s">
        <v>2494</v>
      </c>
      <c r="H64" s="78">
        <v>-214488</v>
      </c>
      <c r="I64" s="78">
        <v>0</v>
      </c>
      <c r="J64" s="78">
        <v>0</v>
      </c>
      <c r="K64" s="78">
        <v>-214488</v>
      </c>
      <c r="L64" s="78">
        <v>-214488</v>
      </c>
      <c r="M64" s="75">
        <v>40823</v>
      </c>
      <c r="N64" s="75">
        <v>40823</v>
      </c>
      <c r="O64" s="74" t="s">
        <v>248</v>
      </c>
    </row>
    <row r="65" spans="1:15" x14ac:dyDescent="0.2">
      <c r="A65" s="76" t="s">
        <v>1108</v>
      </c>
      <c r="B65" s="74" t="s">
        <v>1109</v>
      </c>
      <c r="C65" s="77" t="s">
        <v>2465</v>
      </c>
      <c r="D65" s="74" t="s">
        <v>283</v>
      </c>
      <c r="E65" s="74" t="s">
        <v>2460</v>
      </c>
      <c r="F65" s="75">
        <v>46022</v>
      </c>
      <c r="G65" s="74" t="s">
        <v>248</v>
      </c>
      <c r="H65" s="78">
        <v>-214488</v>
      </c>
      <c r="I65" s="78">
        <v>0</v>
      </c>
      <c r="J65" s="78">
        <v>0</v>
      </c>
      <c r="K65" s="78">
        <v>-214488</v>
      </c>
      <c r="L65" s="78">
        <v>-214488</v>
      </c>
      <c r="M65" s="75">
        <v>40823</v>
      </c>
      <c r="N65" s="75">
        <v>40823</v>
      </c>
      <c r="O65" s="74" t="s">
        <v>248</v>
      </c>
    </row>
    <row r="66" spans="1:15" x14ac:dyDescent="0.2">
      <c r="A66" s="76" t="s">
        <v>1110</v>
      </c>
      <c r="B66" s="74" t="s">
        <v>1111</v>
      </c>
      <c r="C66" s="77" t="s">
        <v>2465</v>
      </c>
      <c r="D66" s="74" t="s">
        <v>283</v>
      </c>
      <c r="E66" s="74" t="s">
        <v>2460</v>
      </c>
      <c r="F66" s="75">
        <v>46022</v>
      </c>
      <c r="G66" s="74" t="s">
        <v>248</v>
      </c>
      <c r="H66" s="78">
        <v>-214488</v>
      </c>
      <c r="I66" s="78">
        <v>0</v>
      </c>
      <c r="J66" s="78">
        <v>0</v>
      </c>
      <c r="K66" s="78">
        <v>-214488</v>
      </c>
      <c r="L66" s="78">
        <v>-214488</v>
      </c>
      <c r="M66" s="75">
        <v>40823</v>
      </c>
      <c r="N66" s="75">
        <v>40823</v>
      </c>
      <c r="O66" s="74" t="s">
        <v>248</v>
      </c>
    </row>
    <row r="67" spans="1:15" x14ac:dyDescent="0.2">
      <c r="A67" s="76" t="s">
        <v>1112</v>
      </c>
      <c r="B67" s="74" t="s">
        <v>1113</v>
      </c>
      <c r="C67" s="77" t="s">
        <v>2465</v>
      </c>
      <c r="D67" s="74" t="s">
        <v>283</v>
      </c>
      <c r="E67" s="74" t="s">
        <v>2460</v>
      </c>
      <c r="F67" s="75">
        <v>46022</v>
      </c>
      <c r="G67" s="74" t="s">
        <v>248</v>
      </c>
      <c r="H67" s="78">
        <v>-214488</v>
      </c>
      <c r="I67" s="78">
        <v>0</v>
      </c>
      <c r="J67" s="78">
        <v>0</v>
      </c>
      <c r="K67" s="78">
        <v>-214488</v>
      </c>
      <c r="L67" s="78">
        <v>-214488</v>
      </c>
      <c r="M67" s="75">
        <v>40823</v>
      </c>
      <c r="N67" s="75">
        <v>40823</v>
      </c>
      <c r="O67" s="74" t="s">
        <v>248</v>
      </c>
    </row>
    <row r="68" spans="1:15" x14ac:dyDescent="0.2">
      <c r="A68" s="76" t="s">
        <v>1114</v>
      </c>
      <c r="B68" s="74" t="s">
        <v>1111</v>
      </c>
      <c r="C68" s="77" t="s">
        <v>2465</v>
      </c>
      <c r="D68" s="74" t="s">
        <v>283</v>
      </c>
      <c r="E68" s="74" t="s">
        <v>2460</v>
      </c>
      <c r="F68" s="75">
        <v>46022</v>
      </c>
      <c r="G68" s="74" t="s">
        <v>248</v>
      </c>
      <c r="H68" s="78">
        <v>-214488</v>
      </c>
      <c r="I68" s="78">
        <v>0</v>
      </c>
      <c r="J68" s="78">
        <v>0</v>
      </c>
      <c r="K68" s="78">
        <v>-214488</v>
      </c>
      <c r="L68" s="78">
        <v>-214488</v>
      </c>
      <c r="M68" s="75">
        <v>40823</v>
      </c>
      <c r="N68" s="75">
        <v>40823</v>
      </c>
      <c r="O68" s="74" t="s">
        <v>248</v>
      </c>
    </row>
    <row r="69" spans="1:15" x14ac:dyDescent="0.2">
      <c r="A69" s="76" t="s">
        <v>1115</v>
      </c>
      <c r="B69" s="74" t="s">
        <v>1116</v>
      </c>
      <c r="C69" s="77" t="s">
        <v>2465</v>
      </c>
      <c r="D69" s="74" t="s">
        <v>283</v>
      </c>
      <c r="E69" s="74" t="s">
        <v>2460</v>
      </c>
      <c r="F69" s="75">
        <v>46022</v>
      </c>
      <c r="G69" s="74" t="s">
        <v>2495</v>
      </c>
      <c r="H69" s="78">
        <v>-45367</v>
      </c>
      <c r="I69" s="78">
        <v>0</v>
      </c>
      <c r="J69" s="78">
        <v>0</v>
      </c>
      <c r="K69" s="78">
        <v>-45367</v>
      </c>
      <c r="L69" s="78">
        <v>-45367</v>
      </c>
      <c r="M69" s="75">
        <v>41165</v>
      </c>
      <c r="N69" s="75">
        <v>41165</v>
      </c>
      <c r="O69" s="74" t="s">
        <v>248</v>
      </c>
    </row>
    <row r="70" spans="1:15" x14ac:dyDescent="0.2">
      <c r="A70" s="76" t="s">
        <v>283</v>
      </c>
      <c r="B70" s="76"/>
      <c r="C70" s="79"/>
      <c r="D70" s="76"/>
      <c r="E70" s="76"/>
      <c r="F70" s="76"/>
      <c r="G70" s="76"/>
      <c r="H70" s="80">
        <v>-7823932</v>
      </c>
      <c r="I70" s="80">
        <v>0</v>
      </c>
      <c r="J70" s="80">
        <v>0</v>
      </c>
      <c r="K70" s="80">
        <v>-11354690</v>
      </c>
      <c r="L70" s="80">
        <v>-11354703</v>
      </c>
      <c r="M70" s="76"/>
      <c r="N70" s="76"/>
      <c r="O70" s="76"/>
    </row>
    <row r="71" spans="1:15" x14ac:dyDescent="0.2">
      <c r="A71" s="73"/>
      <c r="B71" s="73"/>
      <c r="C71" s="77"/>
      <c r="D71" s="73"/>
      <c r="E71" s="73"/>
      <c r="F71" s="73"/>
      <c r="G71" s="73"/>
      <c r="H71" s="78"/>
      <c r="I71" s="78"/>
      <c r="J71" s="78"/>
      <c r="K71" s="78"/>
      <c r="L71" s="78"/>
      <c r="M71" s="73"/>
      <c r="N71" s="73"/>
      <c r="O71" s="73"/>
    </row>
    <row r="72" spans="1:15" x14ac:dyDescent="0.2">
      <c r="A72" s="76" t="s">
        <v>423</v>
      </c>
      <c r="B72" s="74" t="s">
        <v>424</v>
      </c>
      <c r="C72" s="77" t="s">
        <v>2465</v>
      </c>
      <c r="D72" s="74" t="s">
        <v>425</v>
      </c>
      <c r="E72" s="74" t="s">
        <v>2460</v>
      </c>
      <c r="F72" s="75">
        <v>46022</v>
      </c>
      <c r="G72" s="74" t="s">
        <v>248</v>
      </c>
      <c r="H72" s="78">
        <v>-247730</v>
      </c>
      <c r="I72" s="78">
        <v>0</v>
      </c>
      <c r="J72" s="78">
        <v>0</v>
      </c>
      <c r="K72" s="78">
        <v>-247730</v>
      </c>
      <c r="L72" s="78">
        <v>-247730</v>
      </c>
      <c r="M72" s="75">
        <v>42535</v>
      </c>
      <c r="N72" s="75">
        <v>42535</v>
      </c>
      <c r="O72" s="74" t="s">
        <v>248</v>
      </c>
    </row>
    <row r="73" spans="1:15" x14ac:dyDescent="0.2">
      <c r="A73" s="76" t="s">
        <v>426</v>
      </c>
      <c r="B73" s="74" t="s">
        <v>427</v>
      </c>
      <c r="C73" s="77" t="s">
        <v>2465</v>
      </c>
      <c r="D73" s="74" t="s">
        <v>425</v>
      </c>
      <c r="E73" s="74" t="s">
        <v>2460</v>
      </c>
      <c r="F73" s="75">
        <v>46022</v>
      </c>
      <c r="G73" s="74" t="s">
        <v>248</v>
      </c>
      <c r="H73" s="78">
        <v>-148000</v>
      </c>
      <c r="I73" s="78">
        <v>0</v>
      </c>
      <c r="J73" s="78">
        <v>0</v>
      </c>
      <c r="K73" s="78">
        <v>-148000</v>
      </c>
      <c r="L73" s="78">
        <v>-148000</v>
      </c>
      <c r="M73" s="75">
        <v>42544</v>
      </c>
      <c r="N73" s="75">
        <v>42544</v>
      </c>
      <c r="O73" s="74" t="s">
        <v>248</v>
      </c>
    </row>
    <row r="74" spans="1:15" x14ac:dyDescent="0.2">
      <c r="A74" s="76" t="s">
        <v>430</v>
      </c>
      <c r="B74" s="74" t="s">
        <v>431</v>
      </c>
      <c r="C74" s="77" t="s">
        <v>2465</v>
      </c>
      <c r="D74" s="74" t="s">
        <v>425</v>
      </c>
      <c r="E74" s="74" t="s">
        <v>2460</v>
      </c>
      <c r="F74" s="75">
        <v>46022</v>
      </c>
      <c r="G74" s="74" t="s">
        <v>2496</v>
      </c>
      <c r="H74" s="78">
        <v>-127990</v>
      </c>
      <c r="I74" s="78">
        <v>0</v>
      </c>
      <c r="J74" s="78">
        <v>0</v>
      </c>
      <c r="K74" s="78">
        <v>-127990</v>
      </c>
      <c r="L74" s="78">
        <v>-127990</v>
      </c>
      <c r="M74" s="75">
        <v>42919</v>
      </c>
      <c r="N74" s="75">
        <v>42919</v>
      </c>
      <c r="O74" s="74" t="s">
        <v>248</v>
      </c>
    </row>
    <row r="75" spans="1:15" x14ac:dyDescent="0.2">
      <c r="A75" s="76" t="s">
        <v>432</v>
      </c>
      <c r="B75" s="74" t="s">
        <v>433</v>
      </c>
      <c r="C75" s="77" t="s">
        <v>2465</v>
      </c>
      <c r="D75" s="74" t="s">
        <v>425</v>
      </c>
      <c r="E75" s="74" t="s">
        <v>2460</v>
      </c>
      <c r="F75" s="75">
        <v>46022</v>
      </c>
      <c r="G75" s="74" t="s">
        <v>2497</v>
      </c>
      <c r="H75" s="78">
        <v>-141605</v>
      </c>
      <c r="I75" s="78">
        <v>0</v>
      </c>
      <c r="J75" s="78">
        <v>0</v>
      </c>
      <c r="K75" s="78">
        <v>-141605</v>
      </c>
      <c r="L75" s="78">
        <v>-141605</v>
      </c>
      <c r="M75" s="75">
        <v>42929</v>
      </c>
      <c r="N75" s="75">
        <v>42929</v>
      </c>
      <c r="O75" s="74" t="s">
        <v>248</v>
      </c>
    </row>
    <row r="76" spans="1:15" x14ac:dyDescent="0.2">
      <c r="A76" s="76" t="s">
        <v>434</v>
      </c>
      <c r="B76" s="74" t="s">
        <v>435</v>
      </c>
      <c r="C76" s="77" t="s">
        <v>2465</v>
      </c>
      <c r="D76" s="74" t="s">
        <v>425</v>
      </c>
      <c r="E76" s="74" t="s">
        <v>2460</v>
      </c>
      <c r="F76" s="75">
        <v>46022</v>
      </c>
      <c r="G76" s="74" t="s">
        <v>2498</v>
      </c>
      <c r="H76" s="78">
        <v>-177500</v>
      </c>
      <c r="I76" s="78">
        <v>0</v>
      </c>
      <c r="J76" s="78">
        <v>0</v>
      </c>
      <c r="K76" s="78">
        <v>-177500</v>
      </c>
      <c r="L76" s="78">
        <v>-177500</v>
      </c>
      <c r="M76" s="75">
        <v>42949</v>
      </c>
      <c r="N76" s="75">
        <v>42949</v>
      </c>
      <c r="O76" s="74" t="s">
        <v>248</v>
      </c>
    </row>
    <row r="77" spans="1:15" x14ac:dyDescent="0.2">
      <c r="A77" s="76" t="s">
        <v>456</v>
      </c>
      <c r="B77" s="74" t="s">
        <v>457</v>
      </c>
      <c r="C77" s="77" t="s">
        <v>2465</v>
      </c>
      <c r="D77" s="74" t="s">
        <v>425</v>
      </c>
      <c r="E77" s="74" t="s">
        <v>2460</v>
      </c>
      <c r="F77" s="75">
        <v>46022</v>
      </c>
      <c r="G77" s="74" t="s">
        <v>248</v>
      </c>
      <c r="H77" s="78">
        <v>-199000</v>
      </c>
      <c r="I77" s="78">
        <v>0</v>
      </c>
      <c r="J77" s="78">
        <v>0</v>
      </c>
      <c r="K77" s="78">
        <v>-199000</v>
      </c>
      <c r="L77" s="78">
        <v>-199000</v>
      </c>
      <c r="M77" s="75">
        <v>43216</v>
      </c>
      <c r="N77" s="75">
        <v>43216</v>
      </c>
      <c r="O77" s="74" t="s">
        <v>248</v>
      </c>
    </row>
    <row r="78" spans="1:15" x14ac:dyDescent="0.2">
      <c r="A78" s="76" t="s">
        <v>1280</v>
      </c>
      <c r="B78" s="74" t="s">
        <v>1281</v>
      </c>
      <c r="C78" s="77" t="s">
        <v>282</v>
      </c>
      <c r="D78" s="74" t="s">
        <v>425</v>
      </c>
      <c r="E78" s="74" t="s">
        <v>256</v>
      </c>
      <c r="F78" s="75">
        <v>45658</v>
      </c>
      <c r="G78" s="74" t="s">
        <v>248</v>
      </c>
      <c r="H78" s="78">
        <v>133975</v>
      </c>
      <c r="I78" s="78">
        <v>0</v>
      </c>
      <c r="J78" s="78">
        <v>0</v>
      </c>
      <c r="K78" s="78">
        <v>133975</v>
      </c>
      <c r="L78" s="78">
        <v>133975</v>
      </c>
      <c r="M78" s="75">
        <v>44945</v>
      </c>
      <c r="N78" s="75">
        <v>45658</v>
      </c>
      <c r="O78" s="74" t="s">
        <v>248</v>
      </c>
    </row>
    <row r="79" spans="1:15" x14ac:dyDescent="0.2">
      <c r="A79" s="76" t="s">
        <v>1280</v>
      </c>
      <c r="B79" s="74" t="s">
        <v>1281</v>
      </c>
      <c r="C79" s="77" t="s">
        <v>2465</v>
      </c>
      <c r="D79" s="74" t="s">
        <v>425</v>
      </c>
      <c r="E79" s="74" t="s">
        <v>2460</v>
      </c>
      <c r="F79" s="75">
        <v>46022</v>
      </c>
      <c r="G79" s="74" t="s">
        <v>248</v>
      </c>
      <c r="H79" s="78">
        <v>-133975</v>
      </c>
      <c r="I79" s="78">
        <v>0</v>
      </c>
      <c r="J79" s="78">
        <v>0</v>
      </c>
      <c r="K79" s="78">
        <v>-133975</v>
      </c>
      <c r="L79" s="78">
        <v>-133975</v>
      </c>
      <c r="M79" s="75">
        <v>44945</v>
      </c>
      <c r="N79" s="75">
        <v>45658</v>
      </c>
      <c r="O79" s="74" t="s">
        <v>248</v>
      </c>
    </row>
    <row r="80" spans="1:15" x14ac:dyDescent="0.2">
      <c r="A80" s="76" t="s">
        <v>425</v>
      </c>
      <c r="B80" s="76"/>
      <c r="C80" s="79"/>
      <c r="D80" s="76"/>
      <c r="E80" s="76"/>
      <c r="F80" s="76"/>
      <c r="G80" s="76"/>
      <c r="H80" s="80">
        <v>-1041825</v>
      </c>
      <c r="I80" s="80">
        <v>0</v>
      </c>
      <c r="J80" s="80">
        <v>0</v>
      </c>
      <c r="K80" s="80">
        <v>-1041825</v>
      </c>
      <c r="L80" s="80">
        <v>-1041825</v>
      </c>
      <c r="M80" s="76"/>
      <c r="N80" s="76"/>
      <c r="O80" s="76"/>
    </row>
    <row r="81" spans="1:15" x14ac:dyDescent="0.2">
      <c r="A81" s="73"/>
      <c r="B81" s="73"/>
      <c r="C81" s="77"/>
      <c r="D81" s="73"/>
      <c r="E81" s="73"/>
      <c r="F81" s="73"/>
      <c r="G81" s="73"/>
      <c r="H81" s="78"/>
      <c r="I81" s="78"/>
      <c r="J81" s="78"/>
      <c r="K81" s="78"/>
      <c r="L81" s="78"/>
      <c r="M81" s="73"/>
      <c r="N81" s="73"/>
      <c r="O81" s="73"/>
    </row>
    <row r="82" spans="1:15" x14ac:dyDescent="0.2">
      <c r="A82" s="76" t="s">
        <v>904</v>
      </c>
      <c r="B82" s="74" t="s">
        <v>905</v>
      </c>
      <c r="C82" s="77" t="s">
        <v>2465</v>
      </c>
      <c r="D82" s="74" t="s">
        <v>906</v>
      </c>
      <c r="E82" s="74" t="s">
        <v>2460</v>
      </c>
      <c r="F82" s="75">
        <v>46022</v>
      </c>
      <c r="G82" s="74" t="s">
        <v>248</v>
      </c>
      <c r="H82" s="78">
        <v>-333790</v>
      </c>
      <c r="I82" s="78">
        <v>0</v>
      </c>
      <c r="J82" s="78">
        <v>0</v>
      </c>
      <c r="K82" s="78">
        <v>-333790</v>
      </c>
      <c r="L82" s="78">
        <v>-333790</v>
      </c>
      <c r="M82" s="75">
        <v>44301</v>
      </c>
      <c r="N82" s="75">
        <v>44301</v>
      </c>
      <c r="O82" s="74" t="s">
        <v>248</v>
      </c>
    </row>
    <row r="83" spans="1:15" x14ac:dyDescent="0.2">
      <c r="A83" s="76" t="s">
        <v>911</v>
      </c>
      <c r="B83" s="74" t="s">
        <v>912</v>
      </c>
      <c r="C83" s="77" t="s">
        <v>2465</v>
      </c>
      <c r="D83" s="74" t="s">
        <v>906</v>
      </c>
      <c r="E83" s="74" t="s">
        <v>2460</v>
      </c>
      <c r="F83" s="75">
        <v>46022</v>
      </c>
      <c r="G83" s="74" t="s">
        <v>248</v>
      </c>
      <c r="H83" s="78">
        <v>-299900</v>
      </c>
      <c r="I83" s="78">
        <v>0</v>
      </c>
      <c r="J83" s="78">
        <v>0</v>
      </c>
      <c r="K83" s="78">
        <v>-299900</v>
      </c>
      <c r="L83" s="78">
        <v>-299900</v>
      </c>
      <c r="M83" s="75">
        <v>44197</v>
      </c>
      <c r="N83" s="75">
        <v>44197</v>
      </c>
      <c r="O83" s="74" t="s">
        <v>248</v>
      </c>
    </row>
    <row r="84" spans="1:15" x14ac:dyDescent="0.2">
      <c r="A84" s="76" t="s">
        <v>913</v>
      </c>
      <c r="B84" s="74" t="s">
        <v>912</v>
      </c>
      <c r="C84" s="77" t="s">
        <v>2465</v>
      </c>
      <c r="D84" s="74" t="s">
        <v>906</v>
      </c>
      <c r="E84" s="74" t="s">
        <v>2460</v>
      </c>
      <c r="F84" s="75">
        <v>46022</v>
      </c>
      <c r="G84" s="74" t="s">
        <v>248</v>
      </c>
      <c r="H84" s="78">
        <v>-299900</v>
      </c>
      <c r="I84" s="78">
        <v>0</v>
      </c>
      <c r="J84" s="78">
        <v>0</v>
      </c>
      <c r="K84" s="78">
        <v>-299900</v>
      </c>
      <c r="L84" s="78">
        <v>-299900</v>
      </c>
      <c r="M84" s="75">
        <v>44197</v>
      </c>
      <c r="N84" s="75">
        <v>44197</v>
      </c>
      <c r="O84" s="74" t="s">
        <v>248</v>
      </c>
    </row>
    <row r="85" spans="1:15" x14ac:dyDescent="0.2">
      <c r="A85" s="76" t="s">
        <v>914</v>
      </c>
      <c r="B85" s="74" t="s">
        <v>915</v>
      </c>
      <c r="C85" s="77" t="s">
        <v>2465</v>
      </c>
      <c r="D85" s="74" t="s">
        <v>906</v>
      </c>
      <c r="E85" s="74" t="s">
        <v>2460</v>
      </c>
      <c r="F85" s="75">
        <v>46022</v>
      </c>
      <c r="G85" s="74" t="s">
        <v>248</v>
      </c>
      <c r="H85" s="78">
        <v>-259900</v>
      </c>
      <c r="I85" s="78">
        <v>0</v>
      </c>
      <c r="J85" s="78">
        <v>0</v>
      </c>
      <c r="K85" s="78">
        <v>-259900</v>
      </c>
      <c r="L85" s="78">
        <v>-259900</v>
      </c>
      <c r="M85" s="75">
        <v>44197</v>
      </c>
      <c r="N85" s="75">
        <v>44197</v>
      </c>
      <c r="O85" s="74" t="s">
        <v>248</v>
      </c>
    </row>
    <row r="86" spans="1:15" x14ac:dyDescent="0.2">
      <c r="A86" s="76" t="s">
        <v>916</v>
      </c>
      <c r="B86" s="74" t="s">
        <v>915</v>
      </c>
      <c r="C86" s="77" t="s">
        <v>2465</v>
      </c>
      <c r="D86" s="74" t="s">
        <v>906</v>
      </c>
      <c r="E86" s="74" t="s">
        <v>2460</v>
      </c>
      <c r="F86" s="75">
        <v>46022</v>
      </c>
      <c r="G86" s="74" t="s">
        <v>248</v>
      </c>
      <c r="H86" s="78">
        <v>-259900</v>
      </c>
      <c r="I86" s="78">
        <v>0</v>
      </c>
      <c r="J86" s="78">
        <v>0</v>
      </c>
      <c r="K86" s="78">
        <v>-259900</v>
      </c>
      <c r="L86" s="78">
        <v>-259900</v>
      </c>
      <c r="M86" s="75">
        <v>44197</v>
      </c>
      <c r="N86" s="75">
        <v>44197</v>
      </c>
      <c r="O86" s="74" t="s">
        <v>248</v>
      </c>
    </row>
    <row r="87" spans="1:15" x14ac:dyDescent="0.2">
      <c r="A87" s="76" t="s">
        <v>917</v>
      </c>
      <c r="B87" s="74" t="s">
        <v>915</v>
      </c>
      <c r="C87" s="77" t="s">
        <v>2465</v>
      </c>
      <c r="D87" s="74" t="s">
        <v>906</v>
      </c>
      <c r="E87" s="74" t="s">
        <v>2460</v>
      </c>
      <c r="F87" s="75">
        <v>46022</v>
      </c>
      <c r="G87" s="74" t="s">
        <v>248</v>
      </c>
      <c r="H87" s="78">
        <v>-259900</v>
      </c>
      <c r="I87" s="78">
        <v>0</v>
      </c>
      <c r="J87" s="78">
        <v>0</v>
      </c>
      <c r="K87" s="78">
        <v>-259900</v>
      </c>
      <c r="L87" s="78">
        <v>-259900</v>
      </c>
      <c r="M87" s="75">
        <v>44197</v>
      </c>
      <c r="N87" s="75">
        <v>44197</v>
      </c>
      <c r="O87" s="74" t="s">
        <v>248</v>
      </c>
    </row>
    <row r="88" spans="1:15" x14ac:dyDescent="0.2">
      <c r="A88" s="76" t="s">
        <v>918</v>
      </c>
      <c r="B88" s="74" t="s">
        <v>915</v>
      </c>
      <c r="C88" s="77" t="s">
        <v>2465</v>
      </c>
      <c r="D88" s="74" t="s">
        <v>906</v>
      </c>
      <c r="E88" s="74" t="s">
        <v>2460</v>
      </c>
      <c r="F88" s="75">
        <v>46022</v>
      </c>
      <c r="G88" s="74" t="s">
        <v>248</v>
      </c>
      <c r="H88" s="78">
        <v>-259900</v>
      </c>
      <c r="I88" s="78">
        <v>0</v>
      </c>
      <c r="J88" s="78">
        <v>0</v>
      </c>
      <c r="K88" s="78">
        <v>-259900</v>
      </c>
      <c r="L88" s="78">
        <v>-259900</v>
      </c>
      <c r="M88" s="75">
        <v>44197</v>
      </c>
      <c r="N88" s="75">
        <v>44197</v>
      </c>
      <c r="O88" s="74" t="s">
        <v>248</v>
      </c>
    </row>
    <row r="89" spans="1:15" x14ac:dyDescent="0.2">
      <c r="A89" s="76" t="s">
        <v>919</v>
      </c>
      <c r="B89" s="74" t="s">
        <v>915</v>
      </c>
      <c r="C89" s="77" t="s">
        <v>2465</v>
      </c>
      <c r="D89" s="74" t="s">
        <v>906</v>
      </c>
      <c r="E89" s="74" t="s">
        <v>2460</v>
      </c>
      <c r="F89" s="75">
        <v>46022</v>
      </c>
      <c r="G89" s="74" t="s">
        <v>248</v>
      </c>
      <c r="H89" s="78">
        <v>-259900</v>
      </c>
      <c r="I89" s="78">
        <v>0</v>
      </c>
      <c r="J89" s="78">
        <v>0</v>
      </c>
      <c r="K89" s="78">
        <v>-259900</v>
      </c>
      <c r="L89" s="78">
        <v>-259900</v>
      </c>
      <c r="M89" s="75">
        <v>44197</v>
      </c>
      <c r="N89" s="75">
        <v>44197</v>
      </c>
      <c r="O89" s="74" t="s">
        <v>248</v>
      </c>
    </row>
    <row r="90" spans="1:15" x14ac:dyDescent="0.2">
      <c r="A90" s="76" t="s">
        <v>920</v>
      </c>
      <c r="B90" s="74" t="s">
        <v>915</v>
      </c>
      <c r="C90" s="77" t="s">
        <v>2465</v>
      </c>
      <c r="D90" s="74" t="s">
        <v>906</v>
      </c>
      <c r="E90" s="74" t="s">
        <v>2460</v>
      </c>
      <c r="F90" s="75">
        <v>46022</v>
      </c>
      <c r="G90" s="74" t="s">
        <v>248</v>
      </c>
      <c r="H90" s="78">
        <v>-259900</v>
      </c>
      <c r="I90" s="78">
        <v>0</v>
      </c>
      <c r="J90" s="78">
        <v>0</v>
      </c>
      <c r="K90" s="78">
        <v>-259900</v>
      </c>
      <c r="L90" s="78">
        <v>-259900</v>
      </c>
      <c r="M90" s="75">
        <v>44197</v>
      </c>
      <c r="N90" s="75">
        <v>44197</v>
      </c>
      <c r="O90" s="74" t="s">
        <v>248</v>
      </c>
    </row>
    <row r="91" spans="1:15" x14ac:dyDescent="0.2">
      <c r="A91" s="76" t="s">
        <v>957</v>
      </c>
      <c r="B91" s="74" t="s">
        <v>958</v>
      </c>
      <c r="C91" s="77" t="s">
        <v>2465</v>
      </c>
      <c r="D91" s="74" t="s">
        <v>906</v>
      </c>
      <c r="E91" s="74" t="s">
        <v>2460</v>
      </c>
      <c r="F91" s="75">
        <v>46022</v>
      </c>
      <c r="G91" s="74" t="s">
        <v>248</v>
      </c>
      <c r="H91" s="78">
        <v>-335690</v>
      </c>
      <c r="I91" s="78">
        <v>0</v>
      </c>
      <c r="J91" s="78">
        <v>0</v>
      </c>
      <c r="K91" s="78">
        <v>-335690</v>
      </c>
      <c r="L91" s="78">
        <v>-335690</v>
      </c>
      <c r="M91" s="75">
        <v>44649</v>
      </c>
      <c r="N91" s="75">
        <v>44649</v>
      </c>
      <c r="O91" s="74" t="s">
        <v>248</v>
      </c>
    </row>
    <row r="92" spans="1:15" x14ac:dyDescent="0.2">
      <c r="A92" s="76" t="s">
        <v>1282</v>
      </c>
      <c r="B92" s="74" t="s">
        <v>1283</v>
      </c>
      <c r="C92" s="77" t="s">
        <v>282</v>
      </c>
      <c r="D92" s="74" t="s">
        <v>906</v>
      </c>
      <c r="E92" s="74" t="s">
        <v>256</v>
      </c>
      <c r="F92" s="75">
        <v>45687</v>
      </c>
      <c r="G92" s="74" t="s">
        <v>2499</v>
      </c>
      <c r="H92" s="78">
        <v>466300</v>
      </c>
      <c r="I92" s="78">
        <v>0</v>
      </c>
      <c r="J92" s="78">
        <v>0</v>
      </c>
      <c r="K92" s="78">
        <v>0</v>
      </c>
      <c r="L92" s="78">
        <v>0</v>
      </c>
      <c r="M92" s="75">
        <v>45687</v>
      </c>
      <c r="N92" s="75">
        <v>45687</v>
      </c>
      <c r="O92" s="74" t="s">
        <v>248</v>
      </c>
    </row>
    <row r="93" spans="1:15" x14ac:dyDescent="0.2">
      <c r="A93" s="76" t="s">
        <v>906</v>
      </c>
      <c r="B93" s="76"/>
      <c r="C93" s="79"/>
      <c r="D93" s="76"/>
      <c r="E93" s="76"/>
      <c r="F93" s="76"/>
      <c r="G93" s="76"/>
      <c r="H93" s="80">
        <v>-2362380</v>
      </c>
      <c r="I93" s="80">
        <v>0</v>
      </c>
      <c r="J93" s="80">
        <v>0</v>
      </c>
      <c r="K93" s="80">
        <v>-2828680</v>
      </c>
      <c r="L93" s="80">
        <v>-2828680</v>
      </c>
      <c r="M93" s="76"/>
      <c r="N93" s="76"/>
      <c r="O93" s="76"/>
    </row>
    <row r="94" spans="1:15" x14ac:dyDescent="0.2">
      <c r="A94" s="73"/>
      <c r="B94" s="73"/>
      <c r="C94" s="77"/>
      <c r="D94" s="73"/>
      <c r="E94" s="73"/>
      <c r="F94" s="73"/>
      <c r="G94" s="73"/>
      <c r="H94" s="78"/>
      <c r="I94" s="78"/>
      <c r="J94" s="78"/>
      <c r="K94" s="78"/>
      <c r="L94" s="78"/>
      <c r="M94" s="73"/>
      <c r="N94" s="73"/>
      <c r="O94" s="73"/>
    </row>
    <row r="95" spans="1:15" x14ac:dyDescent="0.2">
      <c r="A95" s="76" t="s">
        <v>406</v>
      </c>
      <c r="B95" s="74" t="s">
        <v>407</v>
      </c>
      <c r="C95" s="77" t="s">
        <v>2465</v>
      </c>
      <c r="D95" s="74" t="s">
        <v>404</v>
      </c>
      <c r="E95" s="74" t="s">
        <v>2460</v>
      </c>
      <c r="F95" s="75">
        <v>46022</v>
      </c>
      <c r="G95" s="74" t="s">
        <v>2500</v>
      </c>
      <c r="H95" s="78">
        <v>-140000</v>
      </c>
      <c r="I95" s="78">
        <v>0</v>
      </c>
      <c r="J95" s="78">
        <v>0</v>
      </c>
      <c r="K95" s="78">
        <v>-140000</v>
      </c>
      <c r="L95" s="78">
        <v>-140000</v>
      </c>
      <c r="M95" s="75">
        <v>42537</v>
      </c>
      <c r="N95" s="75">
        <v>42537</v>
      </c>
      <c r="O95" s="74" t="s">
        <v>248</v>
      </c>
    </row>
    <row r="96" spans="1:15" x14ac:dyDescent="0.2">
      <c r="A96" s="76" t="s">
        <v>428</v>
      </c>
      <c r="B96" s="74" t="s">
        <v>429</v>
      </c>
      <c r="C96" s="77" t="s">
        <v>2465</v>
      </c>
      <c r="D96" s="74" t="s">
        <v>404</v>
      </c>
      <c r="E96" s="74" t="s">
        <v>2460</v>
      </c>
      <c r="F96" s="75">
        <v>46022</v>
      </c>
      <c r="G96" s="74" t="s">
        <v>248</v>
      </c>
      <c r="H96" s="78">
        <v>-1518260</v>
      </c>
      <c r="I96" s="78">
        <v>0</v>
      </c>
      <c r="J96" s="78">
        <v>0</v>
      </c>
      <c r="K96" s="78">
        <v>-1518260</v>
      </c>
      <c r="L96" s="78">
        <v>-1518260</v>
      </c>
      <c r="M96" s="75">
        <v>42548</v>
      </c>
      <c r="N96" s="75">
        <v>42548</v>
      </c>
      <c r="O96" s="74" t="s">
        <v>248</v>
      </c>
    </row>
    <row r="97" spans="1:15" x14ac:dyDescent="0.2">
      <c r="A97" s="76" t="s">
        <v>458</v>
      </c>
      <c r="B97" s="74" t="s">
        <v>459</v>
      </c>
      <c r="C97" s="77" t="s">
        <v>2465</v>
      </c>
      <c r="D97" s="74" t="s">
        <v>404</v>
      </c>
      <c r="E97" s="74" t="s">
        <v>2460</v>
      </c>
      <c r="F97" s="75">
        <v>46022</v>
      </c>
      <c r="G97" s="74" t="s">
        <v>248</v>
      </c>
      <c r="H97" s="78">
        <v>-118180</v>
      </c>
      <c r="I97" s="78">
        <v>0</v>
      </c>
      <c r="J97" s="78">
        <v>0</v>
      </c>
      <c r="K97" s="78">
        <v>-118180</v>
      </c>
      <c r="L97" s="78">
        <v>-118180</v>
      </c>
      <c r="M97" s="75">
        <v>43304</v>
      </c>
      <c r="N97" s="75">
        <v>43304</v>
      </c>
      <c r="O97" s="74" t="s">
        <v>248</v>
      </c>
    </row>
    <row r="98" spans="1:15" x14ac:dyDescent="0.2">
      <c r="A98" s="76" t="s">
        <v>460</v>
      </c>
      <c r="B98" s="74" t="s">
        <v>461</v>
      </c>
      <c r="C98" s="77" t="s">
        <v>2465</v>
      </c>
      <c r="D98" s="74" t="s">
        <v>404</v>
      </c>
      <c r="E98" s="74" t="s">
        <v>2460</v>
      </c>
      <c r="F98" s="75">
        <v>46022</v>
      </c>
      <c r="G98" s="74" t="s">
        <v>248</v>
      </c>
      <c r="H98" s="78">
        <v>-144526</v>
      </c>
      <c r="I98" s="78">
        <v>0</v>
      </c>
      <c r="J98" s="78">
        <v>0</v>
      </c>
      <c r="K98" s="78">
        <v>-144526</v>
      </c>
      <c r="L98" s="78">
        <v>-144526</v>
      </c>
      <c r="M98" s="75">
        <v>43314</v>
      </c>
      <c r="N98" s="75">
        <v>43314</v>
      </c>
      <c r="O98" s="74" t="s">
        <v>248</v>
      </c>
    </row>
    <row r="99" spans="1:15" x14ac:dyDescent="0.2">
      <c r="A99" s="76" t="s">
        <v>1029</v>
      </c>
      <c r="B99" s="74" t="s">
        <v>259</v>
      </c>
      <c r="C99" s="77" t="s">
        <v>2465</v>
      </c>
      <c r="D99" s="74" t="s">
        <v>404</v>
      </c>
      <c r="E99" s="74" t="s">
        <v>2460</v>
      </c>
      <c r="F99" s="75">
        <v>46022</v>
      </c>
      <c r="G99" s="74" t="s">
        <v>2501</v>
      </c>
      <c r="H99" s="78">
        <v>-132055</v>
      </c>
      <c r="I99" s="78">
        <v>0</v>
      </c>
      <c r="J99" s="78">
        <v>0</v>
      </c>
      <c r="K99" s="78">
        <v>-132055</v>
      </c>
      <c r="L99" s="78">
        <v>-132055</v>
      </c>
      <c r="M99" s="75">
        <v>45049</v>
      </c>
      <c r="N99" s="75">
        <v>45049</v>
      </c>
      <c r="O99" s="74" t="s">
        <v>248</v>
      </c>
    </row>
    <row r="100" spans="1:15" x14ac:dyDescent="0.2">
      <c r="A100" s="76" t="s">
        <v>404</v>
      </c>
      <c r="B100" s="76"/>
      <c r="C100" s="79"/>
      <c r="D100" s="76"/>
      <c r="E100" s="76"/>
      <c r="F100" s="76"/>
      <c r="G100" s="76"/>
      <c r="H100" s="80">
        <v>-2053021</v>
      </c>
      <c r="I100" s="80">
        <v>0</v>
      </c>
      <c r="J100" s="80">
        <v>0</v>
      </c>
      <c r="K100" s="80">
        <v>-2053021</v>
      </c>
      <c r="L100" s="80">
        <v>-2053021</v>
      </c>
      <c r="M100" s="76"/>
      <c r="N100" s="76"/>
      <c r="O100" s="76"/>
    </row>
    <row r="101" spans="1:15" x14ac:dyDescent="0.2">
      <c r="A101" s="73"/>
      <c r="B101" s="73"/>
      <c r="C101" s="77"/>
      <c r="D101" s="73"/>
      <c r="E101" s="73"/>
      <c r="F101" s="73"/>
      <c r="G101" s="73"/>
      <c r="H101" s="78"/>
      <c r="I101" s="78"/>
      <c r="J101" s="78"/>
      <c r="K101" s="78"/>
      <c r="L101" s="78"/>
      <c r="M101" s="73"/>
      <c r="N101" s="73"/>
      <c r="O101" s="73"/>
    </row>
    <row r="102" spans="1:15" x14ac:dyDescent="0.2">
      <c r="A102" s="76" t="s">
        <v>408</v>
      </c>
      <c r="B102" s="74" t="s">
        <v>409</v>
      </c>
      <c r="C102" s="77" t="s">
        <v>2465</v>
      </c>
      <c r="D102" s="74" t="s">
        <v>410</v>
      </c>
      <c r="E102" s="74" t="s">
        <v>2460</v>
      </c>
      <c r="F102" s="75">
        <v>46022</v>
      </c>
      <c r="G102" s="74" t="s">
        <v>2502</v>
      </c>
      <c r="H102" s="78">
        <v>-107950</v>
      </c>
      <c r="I102" s="78">
        <v>0</v>
      </c>
      <c r="J102" s="78">
        <v>0</v>
      </c>
      <c r="K102" s="78">
        <v>-107950</v>
      </c>
      <c r="L102" s="78">
        <v>-107950</v>
      </c>
      <c r="M102" s="75">
        <v>42537</v>
      </c>
      <c r="N102" s="75">
        <v>42537</v>
      </c>
      <c r="O102" s="74" t="s">
        <v>248</v>
      </c>
    </row>
    <row r="103" spans="1:15" x14ac:dyDescent="0.2">
      <c r="A103" s="76" t="s">
        <v>1035</v>
      </c>
      <c r="B103" s="74" t="s">
        <v>261</v>
      </c>
      <c r="C103" s="77" t="s">
        <v>2463</v>
      </c>
      <c r="D103" s="74" t="s">
        <v>410</v>
      </c>
      <c r="E103" s="74" t="s">
        <v>2460</v>
      </c>
      <c r="F103" s="75">
        <v>46022</v>
      </c>
      <c r="G103" s="74" t="s">
        <v>2503</v>
      </c>
      <c r="H103" s="78">
        <v>-85480</v>
      </c>
      <c r="I103" s="78">
        <v>0</v>
      </c>
      <c r="J103" s="78">
        <v>0</v>
      </c>
      <c r="K103" s="78">
        <v>-85480</v>
      </c>
      <c r="L103" s="78">
        <v>-85480</v>
      </c>
      <c r="M103" s="75">
        <v>45082</v>
      </c>
      <c r="N103" s="75">
        <v>45082</v>
      </c>
      <c r="O103" s="74" t="s">
        <v>248</v>
      </c>
    </row>
    <row r="104" spans="1:15" x14ac:dyDescent="0.2">
      <c r="A104" s="76" t="s">
        <v>1042</v>
      </c>
      <c r="B104" s="74" t="s">
        <v>266</v>
      </c>
      <c r="C104" s="77" t="s">
        <v>2465</v>
      </c>
      <c r="D104" s="74" t="s">
        <v>410</v>
      </c>
      <c r="E104" s="74" t="s">
        <v>2460</v>
      </c>
      <c r="F104" s="75">
        <v>46022</v>
      </c>
      <c r="G104" s="74" t="s">
        <v>2504</v>
      </c>
      <c r="H104" s="78">
        <v>-93853</v>
      </c>
      <c r="I104" s="78">
        <v>0</v>
      </c>
      <c r="J104" s="78">
        <v>0</v>
      </c>
      <c r="K104" s="78">
        <v>-93853</v>
      </c>
      <c r="L104" s="78">
        <v>-93853</v>
      </c>
      <c r="M104" s="75">
        <v>45208</v>
      </c>
      <c r="N104" s="75">
        <v>45208</v>
      </c>
      <c r="O104" s="74" t="s">
        <v>248</v>
      </c>
    </row>
    <row r="105" spans="1:15" x14ac:dyDescent="0.2">
      <c r="A105" s="76" t="s">
        <v>1043</v>
      </c>
      <c r="B105" s="74" t="s">
        <v>1044</v>
      </c>
      <c r="C105" s="77" t="s">
        <v>2465</v>
      </c>
      <c r="D105" s="74" t="s">
        <v>410</v>
      </c>
      <c r="E105" s="74" t="s">
        <v>2460</v>
      </c>
      <c r="F105" s="75">
        <v>46022</v>
      </c>
      <c r="G105" s="74" t="s">
        <v>248</v>
      </c>
      <c r="H105" s="78">
        <v>-168880</v>
      </c>
      <c r="I105" s="78">
        <v>0</v>
      </c>
      <c r="J105" s="78">
        <v>0</v>
      </c>
      <c r="K105" s="78">
        <v>-168880</v>
      </c>
      <c r="L105" s="78">
        <v>-168880</v>
      </c>
      <c r="M105" s="75">
        <v>45139</v>
      </c>
      <c r="N105" s="75">
        <v>45139</v>
      </c>
      <c r="O105" s="74" t="s">
        <v>248</v>
      </c>
    </row>
    <row r="106" spans="1:15" x14ac:dyDescent="0.2">
      <c r="A106" s="76" t="s">
        <v>1171</v>
      </c>
      <c r="B106" s="74" t="s">
        <v>1172</v>
      </c>
      <c r="C106" s="77" t="s">
        <v>2465</v>
      </c>
      <c r="D106" s="74" t="s">
        <v>410</v>
      </c>
      <c r="E106" s="74" t="s">
        <v>2460</v>
      </c>
      <c r="F106" s="75">
        <v>46022</v>
      </c>
      <c r="G106" s="74" t="s">
        <v>2505</v>
      </c>
      <c r="H106" s="78">
        <v>-61970</v>
      </c>
      <c r="I106" s="78">
        <v>0</v>
      </c>
      <c r="J106" s="78">
        <v>0</v>
      </c>
      <c r="K106" s="78">
        <v>-61970</v>
      </c>
      <c r="L106" s="78">
        <v>-61970</v>
      </c>
      <c r="M106" s="75">
        <v>45342</v>
      </c>
      <c r="N106" s="75">
        <v>45342</v>
      </c>
      <c r="O106" s="74" t="s">
        <v>248</v>
      </c>
    </row>
    <row r="107" spans="1:15" x14ac:dyDescent="0.2">
      <c r="A107" s="76" t="s">
        <v>1175</v>
      </c>
      <c r="B107" s="74" t="s">
        <v>1176</v>
      </c>
      <c r="C107" s="77" t="s">
        <v>2465</v>
      </c>
      <c r="D107" s="74" t="s">
        <v>410</v>
      </c>
      <c r="E107" s="74" t="s">
        <v>2460</v>
      </c>
      <c r="F107" s="75">
        <v>46022</v>
      </c>
      <c r="G107" s="74" t="s">
        <v>2506</v>
      </c>
      <c r="H107" s="78">
        <v>-92583</v>
      </c>
      <c r="I107" s="78">
        <v>0</v>
      </c>
      <c r="J107" s="78">
        <v>0</v>
      </c>
      <c r="K107" s="78">
        <v>-92583</v>
      </c>
      <c r="L107" s="78">
        <v>-92583</v>
      </c>
      <c r="M107" s="75">
        <v>45373</v>
      </c>
      <c r="N107" s="75">
        <v>45373</v>
      </c>
      <c r="O107" s="74" t="s">
        <v>248</v>
      </c>
    </row>
    <row r="108" spans="1:15" x14ac:dyDescent="0.2">
      <c r="A108" s="76" t="s">
        <v>1187</v>
      </c>
      <c r="B108" s="74" t="s">
        <v>1176</v>
      </c>
      <c r="C108" s="77" t="s">
        <v>2465</v>
      </c>
      <c r="D108" s="74" t="s">
        <v>410</v>
      </c>
      <c r="E108" s="74" t="s">
        <v>2460</v>
      </c>
      <c r="F108" s="75">
        <v>46022</v>
      </c>
      <c r="G108" s="74" t="s">
        <v>2507</v>
      </c>
      <c r="H108" s="78">
        <v>-92583</v>
      </c>
      <c r="I108" s="78">
        <v>0</v>
      </c>
      <c r="J108" s="78">
        <v>0</v>
      </c>
      <c r="K108" s="78">
        <v>-92583</v>
      </c>
      <c r="L108" s="78">
        <v>-92583</v>
      </c>
      <c r="M108" s="75">
        <v>45427</v>
      </c>
      <c r="N108" s="75">
        <v>45427</v>
      </c>
      <c r="O108" s="74" t="s">
        <v>248</v>
      </c>
    </row>
    <row r="109" spans="1:15" x14ac:dyDescent="0.2">
      <c r="A109" s="76" t="s">
        <v>1197</v>
      </c>
      <c r="B109" s="74" t="s">
        <v>1198</v>
      </c>
      <c r="C109" s="77" t="s">
        <v>2465</v>
      </c>
      <c r="D109" s="74" t="s">
        <v>410</v>
      </c>
      <c r="E109" s="74" t="s">
        <v>2460</v>
      </c>
      <c r="F109" s="75">
        <v>46022</v>
      </c>
      <c r="G109" s="74" t="s">
        <v>2508</v>
      </c>
      <c r="H109" s="78">
        <v>-71080</v>
      </c>
      <c r="I109" s="78">
        <v>0</v>
      </c>
      <c r="J109" s="78">
        <v>0</v>
      </c>
      <c r="K109" s="78">
        <v>-71080</v>
      </c>
      <c r="L109" s="78">
        <v>-71080</v>
      </c>
      <c r="M109" s="75">
        <v>45505</v>
      </c>
      <c r="N109" s="75">
        <v>45505</v>
      </c>
      <c r="O109" s="74" t="s">
        <v>248</v>
      </c>
    </row>
    <row r="110" spans="1:15" x14ac:dyDescent="0.2">
      <c r="A110" s="76" t="s">
        <v>1211</v>
      </c>
      <c r="B110" s="74" t="s">
        <v>1176</v>
      </c>
      <c r="C110" s="77" t="s">
        <v>2465</v>
      </c>
      <c r="D110" s="74" t="s">
        <v>410</v>
      </c>
      <c r="E110" s="74" t="s">
        <v>2460</v>
      </c>
      <c r="F110" s="75">
        <v>46022</v>
      </c>
      <c r="G110" s="74" t="s">
        <v>2509</v>
      </c>
      <c r="H110" s="78">
        <v>-91313</v>
      </c>
      <c r="I110" s="78">
        <v>0</v>
      </c>
      <c r="J110" s="78">
        <v>0</v>
      </c>
      <c r="K110" s="78">
        <v>-91313</v>
      </c>
      <c r="L110" s="78">
        <v>-91313</v>
      </c>
      <c r="M110" s="75">
        <v>45603</v>
      </c>
      <c r="N110" s="75">
        <v>45603</v>
      </c>
      <c r="O110" s="74" t="s">
        <v>248</v>
      </c>
    </row>
    <row r="111" spans="1:15" x14ac:dyDescent="0.2">
      <c r="A111" s="76" t="s">
        <v>1212</v>
      </c>
      <c r="B111" s="74" t="s">
        <v>1213</v>
      </c>
      <c r="C111" s="77" t="s">
        <v>2465</v>
      </c>
      <c r="D111" s="74" t="s">
        <v>410</v>
      </c>
      <c r="E111" s="74" t="s">
        <v>2460</v>
      </c>
      <c r="F111" s="75">
        <v>46022</v>
      </c>
      <c r="G111" s="74" t="s">
        <v>2510</v>
      </c>
      <c r="H111" s="78">
        <v>-100470</v>
      </c>
      <c r="I111" s="78">
        <v>0</v>
      </c>
      <c r="J111" s="78">
        <v>0</v>
      </c>
      <c r="K111" s="78">
        <v>-100470</v>
      </c>
      <c r="L111" s="78">
        <v>-100470</v>
      </c>
      <c r="M111" s="75">
        <v>45615</v>
      </c>
      <c r="N111" s="75">
        <v>45615</v>
      </c>
      <c r="O111" s="74" t="s">
        <v>248</v>
      </c>
    </row>
    <row r="112" spans="1:15" x14ac:dyDescent="0.2">
      <c r="A112" s="76" t="s">
        <v>1216</v>
      </c>
      <c r="B112" s="74" t="s">
        <v>1217</v>
      </c>
      <c r="C112" s="77" t="s">
        <v>2465</v>
      </c>
      <c r="D112" s="74" t="s">
        <v>410</v>
      </c>
      <c r="E112" s="74" t="s">
        <v>2460</v>
      </c>
      <c r="F112" s="75">
        <v>46022</v>
      </c>
      <c r="G112" s="74" t="s">
        <v>2511</v>
      </c>
      <c r="H112" s="78">
        <v>-113890</v>
      </c>
      <c r="I112" s="78">
        <v>0</v>
      </c>
      <c r="J112" s="78">
        <v>0</v>
      </c>
      <c r="K112" s="78">
        <v>-113890</v>
      </c>
      <c r="L112" s="78">
        <v>-113890</v>
      </c>
      <c r="M112" s="75">
        <v>45643</v>
      </c>
      <c r="N112" s="75">
        <v>45643</v>
      </c>
      <c r="O112" s="74" t="s">
        <v>248</v>
      </c>
    </row>
    <row r="113" spans="1:15" x14ac:dyDescent="0.2">
      <c r="A113" s="76" t="s">
        <v>1284</v>
      </c>
      <c r="B113" s="74" t="s">
        <v>1285</v>
      </c>
      <c r="C113" s="77" t="s">
        <v>282</v>
      </c>
      <c r="D113" s="74" t="s">
        <v>410</v>
      </c>
      <c r="E113" s="74" t="s">
        <v>256</v>
      </c>
      <c r="F113" s="75">
        <v>45686</v>
      </c>
      <c r="G113" s="74" t="s">
        <v>2512</v>
      </c>
      <c r="H113" s="78">
        <v>46740</v>
      </c>
      <c r="I113" s="78">
        <v>0</v>
      </c>
      <c r="J113" s="78">
        <v>0</v>
      </c>
      <c r="K113" s="78">
        <v>46740</v>
      </c>
      <c r="L113" s="78">
        <v>46740</v>
      </c>
      <c r="M113" s="75">
        <v>45686</v>
      </c>
      <c r="N113" s="75">
        <v>45686</v>
      </c>
      <c r="O113" s="74" t="s">
        <v>248</v>
      </c>
    </row>
    <row r="114" spans="1:15" x14ac:dyDescent="0.2">
      <c r="A114" s="76" t="s">
        <v>1286</v>
      </c>
      <c r="B114" s="74" t="s">
        <v>1287</v>
      </c>
      <c r="C114" s="77" t="s">
        <v>282</v>
      </c>
      <c r="D114" s="74" t="s">
        <v>410</v>
      </c>
      <c r="E114" s="74" t="s">
        <v>256</v>
      </c>
      <c r="F114" s="75">
        <v>45694</v>
      </c>
      <c r="G114" s="74" t="s">
        <v>2513</v>
      </c>
      <c r="H114" s="78">
        <v>130683</v>
      </c>
      <c r="I114" s="78">
        <v>0</v>
      </c>
      <c r="J114" s="78">
        <v>0</v>
      </c>
      <c r="K114" s="78">
        <v>130683</v>
      </c>
      <c r="L114" s="78">
        <v>130683</v>
      </c>
      <c r="M114" s="75">
        <v>45694</v>
      </c>
      <c r="N114" s="75">
        <v>45694</v>
      </c>
      <c r="O114" s="74" t="s">
        <v>248</v>
      </c>
    </row>
    <row r="115" spans="1:15" x14ac:dyDescent="0.2">
      <c r="A115" s="76" t="s">
        <v>1288</v>
      </c>
      <c r="B115" s="74" t="s">
        <v>1289</v>
      </c>
      <c r="C115" s="77" t="s">
        <v>282</v>
      </c>
      <c r="D115" s="74" t="s">
        <v>410</v>
      </c>
      <c r="E115" s="74" t="s">
        <v>256</v>
      </c>
      <c r="F115" s="75">
        <v>45743</v>
      </c>
      <c r="G115" s="74" t="s">
        <v>2514</v>
      </c>
      <c r="H115" s="78">
        <v>28996</v>
      </c>
      <c r="I115" s="78">
        <v>0</v>
      </c>
      <c r="J115" s="78">
        <v>0</v>
      </c>
      <c r="K115" s="78">
        <v>28996</v>
      </c>
      <c r="L115" s="78">
        <v>28996</v>
      </c>
      <c r="M115" s="75">
        <v>45743</v>
      </c>
      <c r="N115" s="75">
        <v>45743</v>
      </c>
      <c r="O115" s="74" t="s">
        <v>248</v>
      </c>
    </row>
    <row r="116" spans="1:15" x14ac:dyDescent="0.2">
      <c r="A116" s="76" t="s">
        <v>1290</v>
      </c>
      <c r="B116" s="74" t="s">
        <v>1291</v>
      </c>
      <c r="C116" s="77" t="s">
        <v>282</v>
      </c>
      <c r="D116" s="74" t="s">
        <v>410</v>
      </c>
      <c r="E116" s="74" t="s">
        <v>256</v>
      </c>
      <c r="F116" s="75">
        <v>45747</v>
      </c>
      <c r="G116" s="74" t="s">
        <v>2515</v>
      </c>
      <c r="H116" s="78">
        <v>171480</v>
      </c>
      <c r="I116" s="78">
        <v>0</v>
      </c>
      <c r="J116" s="78">
        <v>0</v>
      </c>
      <c r="K116" s="78">
        <v>171480</v>
      </c>
      <c r="L116" s="78">
        <v>171480</v>
      </c>
      <c r="M116" s="75">
        <v>45747</v>
      </c>
      <c r="N116" s="75">
        <v>45747</v>
      </c>
      <c r="O116" s="74" t="s">
        <v>248</v>
      </c>
    </row>
    <row r="117" spans="1:15" x14ac:dyDescent="0.2">
      <c r="A117" s="76" t="s">
        <v>1292</v>
      </c>
      <c r="B117" s="74" t="s">
        <v>1293</v>
      </c>
      <c r="C117" s="77" t="s">
        <v>282</v>
      </c>
      <c r="D117" s="74" t="s">
        <v>410</v>
      </c>
      <c r="E117" s="74" t="s">
        <v>256</v>
      </c>
      <c r="F117" s="75">
        <v>45806</v>
      </c>
      <c r="G117" s="74" t="s">
        <v>2516</v>
      </c>
      <c r="H117" s="78">
        <v>134990</v>
      </c>
      <c r="I117" s="78">
        <v>0</v>
      </c>
      <c r="J117" s="78">
        <v>0</v>
      </c>
      <c r="K117" s="78">
        <v>134990</v>
      </c>
      <c r="L117" s="78">
        <v>134990</v>
      </c>
      <c r="M117" s="75">
        <v>45805</v>
      </c>
      <c r="N117" s="75">
        <v>45806</v>
      </c>
      <c r="O117" s="74" t="s">
        <v>248</v>
      </c>
    </row>
    <row r="118" spans="1:15" x14ac:dyDescent="0.2">
      <c r="A118" s="76" t="s">
        <v>1294</v>
      </c>
      <c r="B118" s="74" t="s">
        <v>1295</v>
      </c>
      <c r="C118" s="77" t="s">
        <v>282</v>
      </c>
      <c r="D118" s="74" t="s">
        <v>410</v>
      </c>
      <c r="E118" s="74" t="s">
        <v>256</v>
      </c>
      <c r="F118" s="75">
        <v>45658</v>
      </c>
      <c r="G118" s="74" t="s">
        <v>248</v>
      </c>
      <c r="H118" s="78">
        <v>156960</v>
      </c>
      <c r="I118" s="78">
        <v>0</v>
      </c>
      <c r="J118" s="78">
        <v>0</v>
      </c>
      <c r="K118" s="78">
        <v>156960</v>
      </c>
      <c r="L118" s="78">
        <v>156960</v>
      </c>
      <c r="M118" s="75">
        <v>45658</v>
      </c>
      <c r="N118" s="75">
        <v>45658</v>
      </c>
      <c r="O118" s="74" t="s">
        <v>248</v>
      </c>
    </row>
    <row r="119" spans="1:15" x14ac:dyDescent="0.2">
      <c r="A119" s="76" t="s">
        <v>410</v>
      </c>
      <c r="B119" s="76"/>
      <c r="C119" s="79"/>
      <c r="D119" s="76"/>
      <c r="E119" s="76"/>
      <c r="F119" s="76"/>
      <c r="G119" s="76"/>
      <c r="H119" s="80">
        <v>-410203</v>
      </c>
      <c r="I119" s="80">
        <v>0</v>
      </c>
      <c r="J119" s="80">
        <v>0</v>
      </c>
      <c r="K119" s="80">
        <v>-410203</v>
      </c>
      <c r="L119" s="80">
        <v>-410203</v>
      </c>
      <c r="M119" s="76"/>
      <c r="N119" s="76"/>
      <c r="O119" s="76"/>
    </row>
    <row r="120" spans="1:15" x14ac:dyDescent="0.2">
      <c r="A120" s="73"/>
      <c r="B120" s="73"/>
      <c r="C120" s="77"/>
      <c r="D120" s="73"/>
      <c r="E120" s="73"/>
      <c r="F120" s="73"/>
      <c r="G120" s="73"/>
      <c r="H120" s="78"/>
      <c r="I120" s="78"/>
      <c r="J120" s="78"/>
      <c r="K120" s="78"/>
      <c r="L120" s="78"/>
      <c r="M120" s="73"/>
      <c r="N120" s="73"/>
      <c r="O120" s="73"/>
    </row>
    <row r="121" spans="1:15" x14ac:dyDescent="0.2">
      <c r="A121" s="81" t="s">
        <v>1145</v>
      </c>
      <c r="B121" s="81"/>
      <c r="C121" s="81"/>
      <c r="D121" s="81"/>
      <c r="E121" s="81"/>
      <c r="F121" s="81"/>
      <c r="G121" s="81"/>
      <c r="H121" s="82">
        <v>-10418673</v>
      </c>
      <c r="I121" s="82">
        <v>0</v>
      </c>
      <c r="J121" s="82">
        <v>0</v>
      </c>
      <c r="K121" s="82">
        <v>-25054451</v>
      </c>
      <c r="L121" s="82">
        <v>-25054464</v>
      </c>
      <c r="M121" s="81"/>
      <c r="N121" s="81"/>
      <c r="O121" s="81"/>
    </row>
    <row r="122" spans="1:15" x14ac:dyDescent="0.2">
      <c r="A122" s="73"/>
      <c r="B122" s="73"/>
      <c r="C122" s="73"/>
      <c r="D122" s="73"/>
      <c r="E122" s="73"/>
      <c r="F122" s="73"/>
      <c r="G122" s="73"/>
      <c r="H122" s="78"/>
      <c r="I122" s="78"/>
      <c r="J122" s="78"/>
      <c r="K122" s="78"/>
      <c r="L122" s="78"/>
      <c r="M122" s="73"/>
      <c r="N122" s="73"/>
      <c r="O122" s="7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AEC80-5BA4-47F9-911B-7F7D736DD766}">
  <sheetPr>
    <tabColor rgb="FF00B0F0"/>
  </sheetPr>
  <dimension ref="A2:R579"/>
  <sheetViews>
    <sheetView workbookViewId="0">
      <pane ySplit="8" topLeftCell="A551" activePane="bottomLeft" state="frozen"/>
      <selection pane="bottomLeft" activeCell="H564" sqref="H564"/>
    </sheetView>
  </sheetViews>
  <sheetFormatPr defaultRowHeight="12.75" x14ac:dyDescent="0.2"/>
  <cols>
    <col min="2" max="2" width="12.42578125" bestFit="1" customWidth="1"/>
    <col min="3" max="4" width="17.5703125" bestFit="1" customWidth="1"/>
    <col min="5" max="5" width="8.42578125" bestFit="1" customWidth="1"/>
    <col min="6" max="6" width="12.42578125" bestFit="1" customWidth="1"/>
    <col min="7" max="7" width="17.5703125" bestFit="1" customWidth="1"/>
    <col min="8" max="8" width="14.85546875" customWidth="1"/>
    <col min="9" max="9" width="10.85546875" bestFit="1" customWidth="1"/>
    <col min="10" max="10" width="11.28515625" bestFit="1" customWidth="1"/>
    <col min="11" max="11" width="13.42578125" bestFit="1" customWidth="1"/>
    <col min="12" max="12" width="13.140625" bestFit="1" customWidth="1"/>
    <col min="13" max="13" width="11.7109375" bestFit="1" customWidth="1"/>
    <col min="14" max="14" width="11.7109375" style="52" bestFit="1" customWidth="1"/>
    <col min="15" max="15" width="10.85546875" bestFit="1" customWidth="1"/>
    <col min="16" max="16" width="8.42578125" bestFit="1" customWidth="1"/>
    <col min="17" max="18" width="11.7109375" bestFit="1" customWidth="1"/>
  </cols>
  <sheetData>
    <row r="2" spans="1:18" x14ac:dyDescent="0.2">
      <c r="A2" s="29" t="s">
        <v>1146</v>
      </c>
      <c r="B2" s="30"/>
      <c r="C2" s="30"/>
      <c r="D2" s="31"/>
    </row>
    <row r="3" spans="1:18" x14ac:dyDescent="0.2">
      <c r="A3" s="32" t="s">
        <v>1256</v>
      </c>
      <c r="B3" s="33"/>
      <c r="C3" s="33"/>
      <c r="D3" s="34"/>
    </row>
    <row r="4" spans="1:18" x14ac:dyDescent="0.2">
      <c r="A4" s="32" t="s">
        <v>225</v>
      </c>
      <c r="B4" s="33"/>
      <c r="C4" s="33"/>
      <c r="D4" s="34"/>
    </row>
    <row r="5" spans="1:18" x14ac:dyDescent="0.2">
      <c r="A5" s="32" t="s">
        <v>1257</v>
      </c>
      <c r="B5" s="33"/>
      <c r="C5" s="33"/>
      <c r="D5" s="34"/>
    </row>
    <row r="6" spans="1:18" x14ac:dyDescent="0.2">
      <c r="A6" s="35" t="s">
        <v>226</v>
      </c>
      <c r="B6" s="36"/>
      <c r="C6" s="36"/>
      <c r="D6" s="37"/>
    </row>
    <row r="8" spans="1:18" ht="22.5" x14ac:dyDescent="0.2">
      <c r="A8" s="38" t="s">
        <v>269</v>
      </c>
      <c r="B8" s="38" t="s">
        <v>228</v>
      </c>
      <c r="C8" s="38" t="s">
        <v>271</v>
      </c>
      <c r="D8" s="38" t="s">
        <v>272</v>
      </c>
      <c r="E8" s="38" t="s">
        <v>273</v>
      </c>
      <c r="F8" s="38" t="s">
        <v>274</v>
      </c>
      <c r="G8" s="38" t="s">
        <v>275</v>
      </c>
      <c r="H8" s="38" t="s">
        <v>1147</v>
      </c>
      <c r="I8" s="38" t="s">
        <v>1148</v>
      </c>
      <c r="J8" s="38" t="s">
        <v>1149</v>
      </c>
      <c r="K8" s="38" t="s">
        <v>1150</v>
      </c>
      <c r="L8" s="38" t="s">
        <v>1151</v>
      </c>
      <c r="M8" s="38" t="s">
        <v>1152</v>
      </c>
      <c r="N8" s="53" t="s">
        <v>1153</v>
      </c>
      <c r="O8" s="38" t="s">
        <v>1154</v>
      </c>
      <c r="P8" s="38" t="s">
        <v>1155</v>
      </c>
      <c r="Q8" s="38" t="s">
        <v>1156</v>
      </c>
      <c r="R8" s="38" t="s">
        <v>279</v>
      </c>
    </row>
    <row r="9" spans="1:18" x14ac:dyDescent="0.2">
      <c r="A9" s="21" t="s">
        <v>329</v>
      </c>
      <c r="B9" s="20" t="s">
        <v>330</v>
      </c>
      <c r="C9" s="20" t="s">
        <v>331</v>
      </c>
      <c r="D9" s="20" t="s">
        <v>0</v>
      </c>
      <c r="E9" s="39">
        <v>41719</v>
      </c>
      <c r="F9" s="20" t="s">
        <v>248</v>
      </c>
      <c r="G9" s="41" t="s">
        <v>284</v>
      </c>
      <c r="H9" s="22">
        <v>1133066</v>
      </c>
      <c r="I9" s="22">
        <v>0</v>
      </c>
      <c r="J9" s="22">
        <v>0</v>
      </c>
      <c r="K9" s="22">
        <v>0</v>
      </c>
      <c r="L9" s="22">
        <v>1133066</v>
      </c>
      <c r="M9" s="22">
        <v>1019771</v>
      </c>
      <c r="N9" s="54">
        <v>101978</v>
      </c>
      <c r="O9" s="22">
        <v>0</v>
      </c>
      <c r="P9" s="22">
        <v>0</v>
      </c>
      <c r="Q9" s="22">
        <v>1121749</v>
      </c>
      <c r="R9" s="22">
        <v>11317</v>
      </c>
    </row>
    <row r="10" spans="1:18" x14ac:dyDescent="0.2">
      <c r="A10" s="21" t="s">
        <v>1134</v>
      </c>
      <c r="B10" s="20" t="s">
        <v>1135</v>
      </c>
      <c r="C10" s="20" t="s">
        <v>1136</v>
      </c>
      <c r="D10" s="20" t="s">
        <v>6</v>
      </c>
      <c r="E10" s="39">
        <v>43466</v>
      </c>
      <c r="F10" s="20" t="s">
        <v>248</v>
      </c>
      <c r="G10" s="41" t="s">
        <v>1137</v>
      </c>
      <c r="H10" s="22">
        <v>2000000</v>
      </c>
      <c r="I10" s="22">
        <v>0</v>
      </c>
      <c r="J10" s="22">
        <v>0</v>
      </c>
      <c r="K10" s="22">
        <v>0</v>
      </c>
      <c r="L10" s="22">
        <v>2000000</v>
      </c>
      <c r="M10" s="22">
        <v>0</v>
      </c>
      <c r="N10" s="54">
        <v>0</v>
      </c>
      <c r="O10" s="22">
        <v>0</v>
      </c>
      <c r="P10" s="22">
        <v>0</v>
      </c>
      <c r="Q10" s="22">
        <v>0</v>
      </c>
      <c r="R10" s="22">
        <v>2000000</v>
      </c>
    </row>
    <row r="11" spans="1:18" x14ac:dyDescent="0.2">
      <c r="A11" s="21" t="s">
        <v>566</v>
      </c>
      <c r="B11" s="20" t="s">
        <v>567</v>
      </c>
      <c r="C11" s="20" t="s">
        <v>568</v>
      </c>
      <c r="D11" s="20" t="s">
        <v>8</v>
      </c>
      <c r="E11" s="39">
        <v>43872</v>
      </c>
      <c r="F11" s="20" t="s">
        <v>248</v>
      </c>
      <c r="G11" s="41" t="s">
        <v>569</v>
      </c>
      <c r="H11" s="22">
        <v>3600000</v>
      </c>
      <c r="I11" s="22">
        <v>0</v>
      </c>
      <c r="J11" s="22">
        <v>0</v>
      </c>
      <c r="K11" s="22">
        <v>0</v>
      </c>
      <c r="L11" s="22">
        <v>3600000</v>
      </c>
      <c r="M11" s="22">
        <v>1055794</v>
      </c>
      <c r="N11" s="54">
        <v>215997</v>
      </c>
      <c r="O11" s="22">
        <v>0</v>
      </c>
      <c r="P11" s="22">
        <v>0</v>
      </c>
      <c r="Q11" s="22">
        <v>1271791</v>
      </c>
      <c r="R11" s="22">
        <v>2328209</v>
      </c>
    </row>
    <row r="12" spans="1:18" x14ac:dyDescent="0.2">
      <c r="A12" s="21" t="s">
        <v>1138</v>
      </c>
      <c r="B12" s="20" t="s">
        <v>1139</v>
      </c>
      <c r="C12" s="20" t="s">
        <v>568</v>
      </c>
      <c r="D12" s="20" t="s">
        <v>8</v>
      </c>
      <c r="E12" s="39">
        <v>43466</v>
      </c>
      <c r="F12" s="20" t="s">
        <v>248</v>
      </c>
      <c r="G12" s="41" t="s">
        <v>374</v>
      </c>
      <c r="H12" s="22">
        <v>914805</v>
      </c>
      <c r="I12" s="22">
        <v>0</v>
      </c>
      <c r="J12" s="22">
        <v>0</v>
      </c>
      <c r="K12" s="22">
        <v>0</v>
      </c>
      <c r="L12" s="22">
        <v>914805</v>
      </c>
      <c r="M12" s="22">
        <v>109792</v>
      </c>
      <c r="N12" s="54">
        <v>18298</v>
      </c>
      <c r="O12" s="22">
        <v>0</v>
      </c>
      <c r="P12" s="22">
        <v>0</v>
      </c>
      <c r="Q12" s="22">
        <v>128090</v>
      </c>
      <c r="R12" s="22">
        <v>786715</v>
      </c>
    </row>
    <row r="13" spans="1:18" x14ac:dyDescent="0.2">
      <c r="A13" s="21" t="s">
        <v>1140</v>
      </c>
      <c r="B13" s="20" t="s">
        <v>1141</v>
      </c>
      <c r="C13" s="20" t="s">
        <v>568</v>
      </c>
      <c r="D13" s="20" t="s">
        <v>8</v>
      </c>
      <c r="E13" s="39">
        <v>43466</v>
      </c>
      <c r="F13" s="20" t="s">
        <v>248</v>
      </c>
      <c r="G13" s="41" t="s">
        <v>569</v>
      </c>
      <c r="H13" s="22">
        <v>250000</v>
      </c>
      <c r="I13" s="22">
        <v>0</v>
      </c>
      <c r="J13" s="22">
        <v>0</v>
      </c>
      <c r="K13" s="22">
        <v>0</v>
      </c>
      <c r="L13" s="22">
        <v>250000</v>
      </c>
      <c r="M13" s="22">
        <v>90002</v>
      </c>
      <c r="N13" s="54">
        <v>15001</v>
      </c>
      <c r="O13" s="22">
        <v>0</v>
      </c>
      <c r="P13" s="22">
        <v>0</v>
      </c>
      <c r="Q13" s="22">
        <v>105003</v>
      </c>
      <c r="R13" s="22">
        <v>144997</v>
      </c>
    </row>
    <row r="14" spans="1:18" x14ac:dyDescent="0.2">
      <c r="A14" s="21" t="s">
        <v>1142</v>
      </c>
      <c r="B14" s="20" t="s">
        <v>1143</v>
      </c>
      <c r="C14" s="20" t="s">
        <v>568</v>
      </c>
      <c r="D14" s="20" t="s">
        <v>8</v>
      </c>
      <c r="E14" s="39">
        <v>43466</v>
      </c>
      <c r="F14" s="20" t="s">
        <v>248</v>
      </c>
      <c r="G14" s="41" t="s">
        <v>1144</v>
      </c>
      <c r="H14" s="22">
        <v>3687257</v>
      </c>
      <c r="I14" s="22">
        <v>0</v>
      </c>
      <c r="J14" s="22">
        <v>0</v>
      </c>
      <c r="K14" s="22">
        <v>0</v>
      </c>
      <c r="L14" s="22">
        <v>3687257</v>
      </c>
      <c r="M14" s="22">
        <v>884936</v>
      </c>
      <c r="N14" s="54">
        <v>147491</v>
      </c>
      <c r="O14" s="22">
        <v>0</v>
      </c>
      <c r="P14" s="22">
        <v>0</v>
      </c>
      <c r="Q14" s="22">
        <v>1032427</v>
      </c>
      <c r="R14" s="22">
        <v>2654830</v>
      </c>
    </row>
    <row r="15" spans="1:18" x14ac:dyDescent="0.2">
      <c r="A15" s="21" t="s">
        <v>1103</v>
      </c>
      <c r="B15" s="20" t="s">
        <v>1104</v>
      </c>
      <c r="C15" s="20" t="s">
        <v>1105</v>
      </c>
      <c r="D15" s="20" t="s">
        <v>12</v>
      </c>
      <c r="E15" s="39">
        <v>41939</v>
      </c>
      <c r="F15" s="20" t="s">
        <v>248</v>
      </c>
      <c r="G15" s="41" t="s">
        <v>569</v>
      </c>
      <c r="H15" s="22">
        <v>3108000</v>
      </c>
      <c r="I15" s="22">
        <v>0</v>
      </c>
      <c r="J15" s="22">
        <v>0</v>
      </c>
      <c r="K15" s="22">
        <v>0</v>
      </c>
      <c r="L15" s="22">
        <v>3108000</v>
      </c>
      <c r="M15" s="22">
        <v>1898005</v>
      </c>
      <c r="N15" s="54">
        <v>186479</v>
      </c>
      <c r="O15" s="22">
        <v>0</v>
      </c>
      <c r="P15" s="22">
        <v>0</v>
      </c>
      <c r="Q15" s="22">
        <v>2084484</v>
      </c>
      <c r="R15" s="22">
        <v>1023516</v>
      </c>
    </row>
    <row r="16" spans="1:18" x14ac:dyDescent="0.2">
      <c r="A16" s="21" t="s">
        <v>1100</v>
      </c>
      <c r="B16" s="20" t="s">
        <v>1101</v>
      </c>
      <c r="C16" s="20" t="s">
        <v>1102</v>
      </c>
      <c r="D16" s="20" t="s">
        <v>16</v>
      </c>
      <c r="E16" s="39">
        <v>41928</v>
      </c>
      <c r="F16" s="20" t="s">
        <v>248</v>
      </c>
      <c r="G16" s="41" t="s">
        <v>569</v>
      </c>
      <c r="H16" s="22">
        <v>6543000</v>
      </c>
      <c r="I16" s="22">
        <v>0</v>
      </c>
      <c r="J16" s="22">
        <v>0</v>
      </c>
      <c r="K16" s="22">
        <v>0</v>
      </c>
      <c r="L16" s="22">
        <v>6543000</v>
      </c>
      <c r="M16" s="22">
        <v>4007525</v>
      </c>
      <c r="N16" s="54">
        <v>392578</v>
      </c>
      <c r="O16" s="22">
        <v>0</v>
      </c>
      <c r="P16" s="22">
        <v>0</v>
      </c>
      <c r="Q16" s="22">
        <v>4400103</v>
      </c>
      <c r="R16" s="22">
        <v>2142897</v>
      </c>
    </row>
    <row r="17" spans="1:18" x14ac:dyDescent="0.2">
      <c r="A17" s="21" t="s">
        <v>1082</v>
      </c>
      <c r="B17" s="20" t="s">
        <v>1083</v>
      </c>
      <c r="C17" s="20" t="s">
        <v>1084</v>
      </c>
      <c r="D17" s="20" t="s">
        <v>14</v>
      </c>
      <c r="E17" s="39">
        <v>41974</v>
      </c>
      <c r="F17" s="20" t="s">
        <v>248</v>
      </c>
      <c r="G17" s="41" t="s">
        <v>569</v>
      </c>
      <c r="H17" s="22">
        <v>4973000</v>
      </c>
      <c r="I17" s="22">
        <v>0</v>
      </c>
      <c r="J17" s="22">
        <v>0</v>
      </c>
      <c r="K17" s="22">
        <v>0</v>
      </c>
      <c r="L17" s="22">
        <v>4973000</v>
      </c>
      <c r="M17" s="22">
        <v>2983796</v>
      </c>
      <c r="N17" s="54">
        <v>298379</v>
      </c>
      <c r="O17" s="22">
        <v>0</v>
      </c>
      <c r="P17" s="22">
        <v>0</v>
      </c>
      <c r="Q17" s="22">
        <v>3282175</v>
      </c>
      <c r="R17" s="22">
        <v>1690825</v>
      </c>
    </row>
    <row r="18" spans="1:18" x14ac:dyDescent="0.2">
      <c r="A18" s="21" t="s">
        <v>1085</v>
      </c>
      <c r="B18" s="20" t="s">
        <v>1086</v>
      </c>
      <c r="C18" s="20" t="s">
        <v>1087</v>
      </c>
      <c r="D18" s="20" t="s">
        <v>18</v>
      </c>
      <c r="E18" s="39">
        <v>41939</v>
      </c>
      <c r="F18" s="20" t="s">
        <v>248</v>
      </c>
      <c r="G18" s="41" t="s">
        <v>569</v>
      </c>
      <c r="H18" s="22">
        <v>3237632</v>
      </c>
      <c r="I18" s="22">
        <v>0</v>
      </c>
      <c r="J18" s="22">
        <v>0</v>
      </c>
      <c r="K18" s="22">
        <v>0</v>
      </c>
      <c r="L18" s="22">
        <v>3237632</v>
      </c>
      <c r="M18" s="22">
        <v>1942599</v>
      </c>
      <c r="N18" s="54">
        <v>194259</v>
      </c>
      <c r="O18" s="22">
        <v>0</v>
      </c>
      <c r="P18" s="22">
        <v>0</v>
      </c>
      <c r="Q18" s="22">
        <v>2136858</v>
      </c>
      <c r="R18" s="22">
        <v>1100774</v>
      </c>
    </row>
    <row r="19" spans="1:18" x14ac:dyDescent="0.2">
      <c r="A19" s="21" t="s">
        <v>1088</v>
      </c>
      <c r="B19" s="20" t="s">
        <v>1089</v>
      </c>
      <c r="C19" s="20" t="s">
        <v>1090</v>
      </c>
      <c r="D19" s="20" t="s">
        <v>20</v>
      </c>
      <c r="E19" s="39">
        <v>41908</v>
      </c>
      <c r="F19" s="20" t="s">
        <v>248</v>
      </c>
      <c r="G19" s="41" t="s">
        <v>569</v>
      </c>
      <c r="H19" s="22">
        <v>1596000</v>
      </c>
      <c r="I19" s="22">
        <v>0</v>
      </c>
      <c r="J19" s="22">
        <v>0</v>
      </c>
      <c r="K19" s="22">
        <v>0</v>
      </c>
      <c r="L19" s="22">
        <v>1596000</v>
      </c>
      <c r="M19" s="22">
        <v>957610</v>
      </c>
      <c r="N19" s="54">
        <v>95761</v>
      </c>
      <c r="O19" s="22">
        <v>0</v>
      </c>
      <c r="P19" s="22">
        <v>0</v>
      </c>
      <c r="Q19" s="22">
        <v>1053371</v>
      </c>
      <c r="R19" s="22">
        <v>542629</v>
      </c>
    </row>
    <row r="20" spans="1:18" x14ac:dyDescent="0.2">
      <c r="A20" s="21" t="s">
        <v>1091</v>
      </c>
      <c r="B20" s="20" t="s">
        <v>1092</v>
      </c>
      <c r="C20" s="20" t="s">
        <v>1093</v>
      </c>
      <c r="D20" s="20" t="s">
        <v>22</v>
      </c>
      <c r="E20" s="39">
        <v>41968</v>
      </c>
      <c r="F20" s="20" t="s">
        <v>248</v>
      </c>
      <c r="G20" s="41" t="s">
        <v>569</v>
      </c>
      <c r="H20" s="22">
        <v>5817158</v>
      </c>
      <c r="I20" s="22">
        <v>0</v>
      </c>
      <c r="J20" s="22">
        <v>0</v>
      </c>
      <c r="K20" s="22">
        <v>0</v>
      </c>
      <c r="L20" s="22">
        <v>5817158</v>
      </c>
      <c r="M20" s="22">
        <v>3490313</v>
      </c>
      <c r="N20" s="54">
        <v>349031</v>
      </c>
      <c r="O20" s="22">
        <v>0</v>
      </c>
      <c r="P20" s="22">
        <v>0</v>
      </c>
      <c r="Q20" s="22">
        <v>3839344</v>
      </c>
      <c r="R20" s="22">
        <v>1977814</v>
      </c>
    </row>
    <row r="21" spans="1:18" x14ac:dyDescent="0.2">
      <c r="A21" s="21" t="s">
        <v>1094</v>
      </c>
      <c r="B21" s="20" t="s">
        <v>1095</v>
      </c>
      <c r="C21" s="20" t="s">
        <v>1096</v>
      </c>
      <c r="D21" s="20" t="s">
        <v>26</v>
      </c>
      <c r="E21" s="39">
        <v>41942</v>
      </c>
      <c r="F21" s="20" t="s">
        <v>248</v>
      </c>
      <c r="G21" s="41" t="s">
        <v>569</v>
      </c>
      <c r="H21" s="22">
        <v>1225514</v>
      </c>
      <c r="I21" s="22">
        <v>0</v>
      </c>
      <c r="J21" s="22">
        <v>0</v>
      </c>
      <c r="K21" s="22">
        <v>0</v>
      </c>
      <c r="L21" s="22">
        <v>1225514</v>
      </c>
      <c r="M21" s="22">
        <v>735314</v>
      </c>
      <c r="N21" s="54">
        <v>73532</v>
      </c>
      <c r="O21" s="22">
        <v>0</v>
      </c>
      <c r="P21" s="22">
        <v>0</v>
      </c>
      <c r="Q21" s="22">
        <v>808846</v>
      </c>
      <c r="R21" s="22">
        <v>416668</v>
      </c>
    </row>
    <row r="22" spans="1:18" x14ac:dyDescent="0.2">
      <c r="A22" s="21" t="s">
        <v>1097</v>
      </c>
      <c r="B22" s="20" t="s">
        <v>1098</v>
      </c>
      <c r="C22" s="20" t="s">
        <v>1099</v>
      </c>
      <c r="D22" s="20" t="s">
        <v>24</v>
      </c>
      <c r="E22" s="39">
        <v>41976</v>
      </c>
      <c r="F22" s="20" t="s">
        <v>248</v>
      </c>
      <c r="G22" s="41" t="s">
        <v>569</v>
      </c>
      <c r="H22" s="22">
        <v>5271112</v>
      </c>
      <c r="I22" s="22">
        <v>0</v>
      </c>
      <c r="J22" s="22">
        <v>0</v>
      </c>
      <c r="K22" s="22">
        <v>0</v>
      </c>
      <c r="L22" s="22">
        <v>5271112</v>
      </c>
      <c r="M22" s="22">
        <v>3162696</v>
      </c>
      <c r="N22" s="54">
        <v>316269</v>
      </c>
      <c r="O22" s="22">
        <v>0</v>
      </c>
      <c r="P22" s="22">
        <v>0</v>
      </c>
      <c r="Q22" s="22">
        <v>3478965</v>
      </c>
      <c r="R22" s="22">
        <v>1792147</v>
      </c>
    </row>
    <row r="23" spans="1:18" x14ac:dyDescent="0.2">
      <c r="A23" s="21" t="s">
        <v>1122</v>
      </c>
      <c r="B23" s="20" t="s">
        <v>1123</v>
      </c>
      <c r="C23" s="20" t="s">
        <v>1124</v>
      </c>
      <c r="D23" s="20" t="s">
        <v>28</v>
      </c>
      <c r="E23" s="39">
        <v>42372</v>
      </c>
      <c r="F23" s="20" t="s">
        <v>248</v>
      </c>
      <c r="G23" s="41" t="s">
        <v>374</v>
      </c>
      <c r="H23" s="22">
        <v>15401867</v>
      </c>
      <c r="I23" s="22">
        <v>0</v>
      </c>
      <c r="J23" s="22">
        <v>0</v>
      </c>
      <c r="K23" s="22">
        <v>0</v>
      </c>
      <c r="L23" s="22">
        <v>15401867</v>
      </c>
      <c r="M23" s="22">
        <v>2770652</v>
      </c>
      <c r="N23" s="54">
        <v>308036</v>
      </c>
      <c r="O23" s="22">
        <v>0</v>
      </c>
      <c r="P23" s="22">
        <v>0</v>
      </c>
      <c r="Q23" s="22">
        <v>3078688</v>
      </c>
      <c r="R23" s="22">
        <v>12323179</v>
      </c>
    </row>
    <row r="24" spans="1:18" x14ac:dyDescent="0.2">
      <c r="A24" s="21" t="s">
        <v>1125</v>
      </c>
      <c r="B24" s="20" t="s">
        <v>1123</v>
      </c>
      <c r="C24" s="20" t="s">
        <v>1124</v>
      </c>
      <c r="D24" s="20" t="s">
        <v>28</v>
      </c>
      <c r="E24" s="39">
        <v>42458</v>
      </c>
      <c r="F24" s="20" t="s">
        <v>248</v>
      </c>
      <c r="G24" s="41" t="s">
        <v>374</v>
      </c>
      <c r="H24" s="22">
        <v>13201600</v>
      </c>
      <c r="I24" s="22">
        <v>0</v>
      </c>
      <c r="J24" s="22">
        <v>0</v>
      </c>
      <c r="K24" s="22">
        <v>0</v>
      </c>
      <c r="L24" s="22">
        <v>13201600</v>
      </c>
      <c r="M24" s="22">
        <v>2312811</v>
      </c>
      <c r="N24" s="54">
        <v>264034</v>
      </c>
      <c r="O24" s="22">
        <v>0</v>
      </c>
      <c r="P24" s="22">
        <v>0</v>
      </c>
      <c r="Q24" s="22">
        <v>2576845</v>
      </c>
      <c r="R24" s="22">
        <v>10624755</v>
      </c>
    </row>
    <row r="25" spans="1:18" x14ac:dyDescent="0.2">
      <c r="A25" s="21" t="s">
        <v>1126</v>
      </c>
      <c r="B25" s="20" t="s">
        <v>1123</v>
      </c>
      <c r="C25" s="20" t="s">
        <v>1124</v>
      </c>
      <c r="D25" s="20" t="s">
        <v>28</v>
      </c>
      <c r="E25" s="39">
        <v>42472</v>
      </c>
      <c r="F25" s="20" t="s">
        <v>248</v>
      </c>
      <c r="G25" s="41" t="s">
        <v>374</v>
      </c>
      <c r="H25" s="22">
        <v>10534562</v>
      </c>
      <c r="I25" s="22">
        <v>0</v>
      </c>
      <c r="J25" s="22">
        <v>0</v>
      </c>
      <c r="K25" s="22">
        <v>0</v>
      </c>
      <c r="L25" s="22">
        <v>10534562</v>
      </c>
      <c r="M25" s="22">
        <v>1837485</v>
      </c>
      <c r="N25" s="54">
        <v>210689</v>
      </c>
      <c r="O25" s="22">
        <v>0</v>
      </c>
      <c r="P25" s="22">
        <v>0</v>
      </c>
      <c r="Q25" s="22">
        <v>2048174</v>
      </c>
      <c r="R25" s="22">
        <v>8486388</v>
      </c>
    </row>
    <row r="26" spans="1:18" x14ac:dyDescent="0.2">
      <c r="A26" s="21" t="s">
        <v>1127</v>
      </c>
      <c r="B26" s="20" t="s">
        <v>1123</v>
      </c>
      <c r="C26" s="20" t="s">
        <v>1124</v>
      </c>
      <c r="D26" s="20" t="s">
        <v>28</v>
      </c>
      <c r="E26" s="39">
        <v>42493</v>
      </c>
      <c r="F26" s="20" t="s">
        <v>248</v>
      </c>
      <c r="G26" s="41" t="s">
        <v>374</v>
      </c>
      <c r="H26" s="22">
        <v>9026626</v>
      </c>
      <c r="I26" s="22">
        <v>0</v>
      </c>
      <c r="J26" s="22">
        <v>0</v>
      </c>
      <c r="K26" s="22">
        <v>0</v>
      </c>
      <c r="L26" s="22">
        <v>9026626</v>
      </c>
      <c r="M26" s="22">
        <v>1564120</v>
      </c>
      <c r="N26" s="54">
        <v>180532</v>
      </c>
      <c r="O26" s="22">
        <v>0</v>
      </c>
      <c r="P26" s="22">
        <v>0</v>
      </c>
      <c r="Q26" s="22">
        <v>1744652</v>
      </c>
      <c r="R26" s="22">
        <v>7281974</v>
      </c>
    </row>
    <row r="27" spans="1:18" x14ac:dyDescent="0.2">
      <c r="A27" s="21" t="s">
        <v>1128</v>
      </c>
      <c r="B27" s="20" t="s">
        <v>1123</v>
      </c>
      <c r="C27" s="20" t="s">
        <v>1124</v>
      </c>
      <c r="D27" s="20" t="s">
        <v>28</v>
      </c>
      <c r="E27" s="39">
        <v>42507</v>
      </c>
      <c r="F27" s="20" t="s">
        <v>248</v>
      </c>
      <c r="G27" s="41" t="s">
        <v>374</v>
      </c>
      <c r="H27" s="22">
        <v>10121227</v>
      </c>
      <c r="I27" s="22">
        <v>0</v>
      </c>
      <c r="J27" s="22">
        <v>0</v>
      </c>
      <c r="K27" s="22">
        <v>0</v>
      </c>
      <c r="L27" s="22">
        <v>10121227</v>
      </c>
      <c r="M27" s="22">
        <v>1746040</v>
      </c>
      <c r="N27" s="54">
        <v>202424</v>
      </c>
      <c r="O27" s="22">
        <v>0</v>
      </c>
      <c r="P27" s="22">
        <v>0</v>
      </c>
      <c r="Q27" s="22">
        <v>1948464</v>
      </c>
      <c r="R27" s="22">
        <v>8172763</v>
      </c>
    </row>
    <row r="28" spans="1:18" x14ac:dyDescent="0.2">
      <c r="A28" s="21" t="s">
        <v>1129</v>
      </c>
      <c r="B28" s="20" t="s">
        <v>1130</v>
      </c>
      <c r="C28" s="20" t="s">
        <v>1124</v>
      </c>
      <c r="D28" s="20" t="s">
        <v>28</v>
      </c>
      <c r="E28" s="39">
        <v>42516</v>
      </c>
      <c r="F28" s="20" t="s">
        <v>248</v>
      </c>
      <c r="G28" s="41" t="s">
        <v>374</v>
      </c>
      <c r="H28" s="22">
        <v>190036</v>
      </c>
      <c r="I28" s="22">
        <v>0</v>
      </c>
      <c r="J28" s="22">
        <v>0</v>
      </c>
      <c r="K28" s="22">
        <v>0</v>
      </c>
      <c r="L28" s="22">
        <v>190036</v>
      </c>
      <c r="M28" s="22">
        <v>32698</v>
      </c>
      <c r="N28" s="54">
        <v>3801</v>
      </c>
      <c r="O28" s="22">
        <v>0</v>
      </c>
      <c r="P28" s="22">
        <v>0</v>
      </c>
      <c r="Q28" s="22">
        <v>36499</v>
      </c>
      <c r="R28" s="22">
        <v>153537</v>
      </c>
    </row>
    <row r="29" spans="1:18" x14ac:dyDescent="0.2">
      <c r="A29" s="21" t="s">
        <v>1131</v>
      </c>
      <c r="B29" s="20" t="s">
        <v>1123</v>
      </c>
      <c r="C29" s="20" t="s">
        <v>1124</v>
      </c>
      <c r="D29" s="20" t="s">
        <v>28</v>
      </c>
      <c r="E29" s="39">
        <v>42517</v>
      </c>
      <c r="F29" s="20" t="s">
        <v>248</v>
      </c>
      <c r="G29" s="41" t="s">
        <v>374</v>
      </c>
      <c r="H29" s="22">
        <v>5280640</v>
      </c>
      <c r="I29" s="22">
        <v>0</v>
      </c>
      <c r="J29" s="22">
        <v>0</v>
      </c>
      <c r="K29" s="22">
        <v>0</v>
      </c>
      <c r="L29" s="22">
        <v>5280640</v>
      </c>
      <c r="M29" s="22">
        <v>908112</v>
      </c>
      <c r="N29" s="54">
        <v>105616</v>
      </c>
      <c r="O29" s="22">
        <v>0</v>
      </c>
      <c r="P29" s="22">
        <v>0</v>
      </c>
      <c r="Q29" s="22">
        <v>1013728</v>
      </c>
      <c r="R29" s="22">
        <v>4266912</v>
      </c>
    </row>
    <row r="30" spans="1:18" x14ac:dyDescent="0.2">
      <c r="A30" s="21" t="s">
        <v>1132</v>
      </c>
      <c r="B30" s="20" t="s">
        <v>1123</v>
      </c>
      <c r="C30" s="20" t="s">
        <v>1124</v>
      </c>
      <c r="D30" s="20" t="s">
        <v>28</v>
      </c>
      <c r="E30" s="39">
        <v>42517</v>
      </c>
      <c r="F30" s="20" t="s">
        <v>248</v>
      </c>
      <c r="G30" s="41" t="s">
        <v>374</v>
      </c>
      <c r="H30" s="22">
        <v>3611850</v>
      </c>
      <c r="I30" s="22">
        <v>0</v>
      </c>
      <c r="J30" s="22">
        <v>0</v>
      </c>
      <c r="K30" s="22">
        <v>0</v>
      </c>
      <c r="L30" s="22">
        <v>3611850</v>
      </c>
      <c r="M30" s="22">
        <v>621094</v>
      </c>
      <c r="N30" s="54">
        <v>72234</v>
      </c>
      <c r="O30" s="22">
        <v>0</v>
      </c>
      <c r="P30" s="22">
        <v>0</v>
      </c>
      <c r="Q30" s="22">
        <v>693328</v>
      </c>
      <c r="R30" s="22">
        <v>2918522</v>
      </c>
    </row>
    <row r="31" spans="1:18" x14ac:dyDescent="0.2">
      <c r="A31" s="21" t="s">
        <v>1133</v>
      </c>
      <c r="B31" s="20" t="s">
        <v>1123</v>
      </c>
      <c r="C31" s="20" t="s">
        <v>1124</v>
      </c>
      <c r="D31" s="20" t="s">
        <v>28</v>
      </c>
      <c r="E31" s="39">
        <v>42517</v>
      </c>
      <c r="F31" s="20" t="s">
        <v>248</v>
      </c>
      <c r="G31" s="41" t="s">
        <v>374</v>
      </c>
      <c r="H31" s="22">
        <v>6922713</v>
      </c>
      <c r="I31" s="22">
        <v>0</v>
      </c>
      <c r="J31" s="22">
        <v>0</v>
      </c>
      <c r="K31" s="22">
        <v>0</v>
      </c>
      <c r="L31" s="22">
        <v>6922713</v>
      </c>
      <c r="M31" s="22">
        <v>1190480</v>
      </c>
      <c r="N31" s="54">
        <v>138454</v>
      </c>
      <c r="O31" s="22">
        <v>0</v>
      </c>
      <c r="P31" s="22">
        <v>0</v>
      </c>
      <c r="Q31" s="22">
        <v>1328934</v>
      </c>
      <c r="R31" s="22">
        <v>5593779</v>
      </c>
    </row>
    <row r="32" spans="1:18" x14ac:dyDescent="0.2">
      <c r="A32" s="21" t="s">
        <v>380</v>
      </c>
      <c r="B32" s="20" t="s">
        <v>381</v>
      </c>
      <c r="C32" s="20" t="s">
        <v>382</v>
      </c>
      <c r="D32" s="20" t="s">
        <v>34</v>
      </c>
      <c r="E32" s="39">
        <v>42220</v>
      </c>
      <c r="F32" s="20" t="s">
        <v>248</v>
      </c>
      <c r="G32" s="41" t="s">
        <v>284</v>
      </c>
      <c r="H32" s="22">
        <v>218845</v>
      </c>
      <c r="I32" s="22">
        <v>0</v>
      </c>
      <c r="J32" s="22">
        <v>0</v>
      </c>
      <c r="K32" s="22">
        <v>0</v>
      </c>
      <c r="L32" s="22">
        <v>218845</v>
      </c>
      <c r="M32" s="22">
        <v>185362</v>
      </c>
      <c r="N32" s="54">
        <v>19698</v>
      </c>
      <c r="O32" s="22">
        <v>0</v>
      </c>
      <c r="P32" s="22">
        <v>0</v>
      </c>
      <c r="Q32" s="22">
        <v>205060</v>
      </c>
      <c r="R32" s="22">
        <v>13785</v>
      </c>
    </row>
    <row r="33" spans="1:18" x14ac:dyDescent="0.2">
      <c r="A33" s="21" t="s">
        <v>307</v>
      </c>
      <c r="B33" s="20" t="s">
        <v>308</v>
      </c>
      <c r="C33" s="20" t="s">
        <v>310</v>
      </c>
      <c r="D33" s="20" t="s">
        <v>48</v>
      </c>
      <c r="E33" s="39">
        <v>41687</v>
      </c>
      <c r="F33" s="20" t="s">
        <v>248</v>
      </c>
      <c r="G33" s="41" t="s">
        <v>405</v>
      </c>
      <c r="H33" s="22">
        <v>1736922</v>
      </c>
      <c r="I33" s="22">
        <v>0</v>
      </c>
      <c r="J33" s="22">
        <v>1736922</v>
      </c>
      <c r="K33" s="22">
        <v>0</v>
      </c>
      <c r="L33" s="22">
        <v>0</v>
      </c>
      <c r="M33" s="22">
        <v>1563215</v>
      </c>
      <c r="N33" s="54">
        <v>173707</v>
      </c>
      <c r="O33" s="22">
        <v>1736922</v>
      </c>
      <c r="P33" s="22">
        <v>0</v>
      </c>
      <c r="Q33" s="22">
        <v>0</v>
      </c>
      <c r="R33" s="22">
        <v>0</v>
      </c>
    </row>
    <row r="34" spans="1:18" x14ac:dyDescent="0.2">
      <c r="A34" s="21" t="s">
        <v>311</v>
      </c>
      <c r="B34" s="20" t="s">
        <v>312</v>
      </c>
      <c r="C34" s="20" t="s">
        <v>310</v>
      </c>
      <c r="D34" s="20" t="s">
        <v>48</v>
      </c>
      <c r="E34" s="39">
        <v>41677</v>
      </c>
      <c r="F34" s="20" t="s">
        <v>248</v>
      </c>
      <c r="G34" s="41" t="s">
        <v>405</v>
      </c>
      <c r="H34" s="22">
        <v>1157948</v>
      </c>
      <c r="I34" s="22">
        <v>0</v>
      </c>
      <c r="J34" s="22">
        <v>1157948</v>
      </c>
      <c r="K34" s="22">
        <v>0</v>
      </c>
      <c r="L34" s="22">
        <v>0</v>
      </c>
      <c r="M34" s="22">
        <v>1042154</v>
      </c>
      <c r="N34" s="54">
        <v>115794</v>
      </c>
      <c r="O34" s="22">
        <v>1157948</v>
      </c>
      <c r="P34" s="22">
        <v>0</v>
      </c>
      <c r="Q34" s="22">
        <v>0</v>
      </c>
      <c r="R34" s="22">
        <v>0</v>
      </c>
    </row>
    <row r="35" spans="1:18" x14ac:dyDescent="0.2">
      <c r="A35" s="21" t="s">
        <v>316</v>
      </c>
      <c r="B35" s="20" t="s">
        <v>317</v>
      </c>
      <c r="C35" s="20" t="s">
        <v>310</v>
      </c>
      <c r="D35" s="20" t="s">
        <v>48</v>
      </c>
      <c r="E35" s="39">
        <v>41683</v>
      </c>
      <c r="F35" s="20" t="s">
        <v>248</v>
      </c>
      <c r="G35" s="41" t="s">
        <v>405</v>
      </c>
      <c r="H35" s="22">
        <v>6138150</v>
      </c>
      <c r="I35" s="22">
        <v>0</v>
      </c>
      <c r="J35" s="22">
        <v>0</v>
      </c>
      <c r="K35" s="22">
        <v>0</v>
      </c>
      <c r="L35" s="22">
        <v>6138150</v>
      </c>
      <c r="M35" s="22">
        <v>5524316</v>
      </c>
      <c r="N35" s="54">
        <v>613834</v>
      </c>
      <c r="O35" s="22">
        <v>0</v>
      </c>
      <c r="P35" s="22">
        <v>0</v>
      </c>
      <c r="Q35" s="22">
        <v>6138150</v>
      </c>
      <c r="R35" s="22">
        <v>0</v>
      </c>
    </row>
    <row r="36" spans="1:18" x14ac:dyDescent="0.2">
      <c r="A36" s="21" t="s">
        <v>318</v>
      </c>
      <c r="B36" s="20" t="s">
        <v>319</v>
      </c>
      <c r="C36" s="20" t="s">
        <v>310</v>
      </c>
      <c r="D36" s="20" t="s">
        <v>48</v>
      </c>
      <c r="E36" s="39">
        <v>41690</v>
      </c>
      <c r="F36" s="20" t="s">
        <v>248</v>
      </c>
      <c r="G36" s="41" t="s">
        <v>405</v>
      </c>
      <c r="H36" s="22">
        <v>1836279</v>
      </c>
      <c r="I36" s="22">
        <v>0</v>
      </c>
      <c r="J36" s="22">
        <v>0</v>
      </c>
      <c r="K36" s="22">
        <v>0</v>
      </c>
      <c r="L36" s="22">
        <v>1836279</v>
      </c>
      <c r="M36" s="22">
        <v>1652629</v>
      </c>
      <c r="N36" s="54">
        <v>183650</v>
      </c>
      <c r="O36" s="22">
        <v>0</v>
      </c>
      <c r="P36" s="22">
        <v>0</v>
      </c>
      <c r="Q36" s="22">
        <v>1836279</v>
      </c>
      <c r="R36" s="22">
        <v>0</v>
      </c>
    </row>
    <row r="37" spans="1:18" x14ac:dyDescent="0.2">
      <c r="A37" s="21" t="s">
        <v>320</v>
      </c>
      <c r="B37" s="20" t="s">
        <v>321</v>
      </c>
      <c r="C37" s="20" t="s">
        <v>310</v>
      </c>
      <c r="D37" s="20" t="s">
        <v>48</v>
      </c>
      <c r="E37" s="39">
        <v>41694</v>
      </c>
      <c r="F37" s="20" t="s">
        <v>248</v>
      </c>
      <c r="G37" s="41" t="s">
        <v>405</v>
      </c>
      <c r="H37" s="22">
        <v>2814264</v>
      </c>
      <c r="I37" s="22">
        <v>0</v>
      </c>
      <c r="J37" s="22">
        <v>0</v>
      </c>
      <c r="K37" s="22">
        <v>0</v>
      </c>
      <c r="L37" s="22">
        <v>2814264</v>
      </c>
      <c r="M37" s="22">
        <v>2532854</v>
      </c>
      <c r="N37" s="54">
        <v>281410</v>
      </c>
      <c r="O37" s="22">
        <v>0</v>
      </c>
      <c r="P37" s="22">
        <v>0</v>
      </c>
      <c r="Q37" s="22">
        <v>2814264</v>
      </c>
      <c r="R37" s="22">
        <v>0</v>
      </c>
    </row>
    <row r="38" spans="1:18" x14ac:dyDescent="0.2">
      <c r="A38" s="21" t="s">
        <v>326</v>
      </c>
      <c r="B38" s="20" t="s">
        <v>327</v>
      </c>
      <c r="C38" s="20" t="s">
        <v>310</v>
      </c>
      <c r="D38" s="20" t="s">
        <v>48</v>
      </c>
      <c r="E38" s="39">
        <v>41718</v>
      </c>
      <c r="F38" s="20" t="s">
        <v>248</v>
      </c>
      <c r="G38" s="41" t="s">
        <v>405</v>
      </c>
      <c r="H38" s="22">
        <v>3419577</v>
      </c>
      <c r="I38" s="22">
        <v>0</v>
      </c>
      <c r="J38" s="22">
        <v>0</v>
      </c>
      <c r="K38" s="22">
        <v>0</v>
      </c>
      <c r="L38" s="22">
        <v>3419577</v>
      </c>
      <c r="M38" s="22">
        <v>3077617</v>
      </c>
      <c r="N38" s="54">
        <v>341960</v>
      </c>
      <c r="O38" s="22">
        <v>0</v>
      </c>
      <c r="P38" s="22">
        <v>0</v>
      </c>
      <c r="Q38" s="22">
        <v>3419577</v>
      </c>
      <c r="R38" s="22">
        <v>0</v>
      </c>
    </row>
    <row r="39" spans="1:18" x14ac:dyDescent="0.2">
      <c r="A39" s="21" t="s">
        <v>334</v>
      </c>
      <c r="B39" s="20" t="s">
        <v>308</v>
      </c>
      <c r="C39" s="20" t="s">
        <v>310</v>
      </c>
      <c r="D39" s="20" t="s">
        <v>48</v>
      </c>
      <c r="E39" s="39">
        <v>41718</v>
      </c>
      <c r="F39" s="20" t="s">
        <v>248</v>
      </c>
      <c r="G39" s="41" t="s">
        <v>405</v>
      </c>
      <c r="H39" s="22">
        <v>878014</v>
      </c>
      <c r="I39" s="22">
        <v>0</v>
      </c>
      <c r="J39" s="22">
        <v>878014</v>
      </c>
      <c r="K39" s="22">
        <v>0</v>
      </c>
      <c r="L39" s="22">
        <v>0</v>
      </c>
      <c r="M39" s="22">
        <v>790193</v>
      </c>
      <c r="N39" s="54">
        <v>87821</v>
      </c>
      <c r="O39" s="22">
        <v>878014</v>
      </c>
      <c r="P39" s="22">
        <v>0</v>
      </c>
      <c r="Q39" s="22">
        <v>0</v>
      </c>
      <c r="R39" s="22">
        <v>0</v>
      </c>
    </row>
    <row r="40" spans="1:18" x14ac:dyDescent="0.2">
      <c r="A40" s="21" t="s">
        <v>337</v>
      </c>
      <c r="B40" s="20" t="s">
        <v>338</v>
      </c>
      <c r="C40" s="20" t="s">
        <v>310</v>
      </c>
      <c r="D40" s="20" t="s">
        <v>48</v>
      </c>
      <c r="E40" s="39">
        <v>41718</v>
      </c>
      <c r="F40" s="20" t="s">
        <v>248</v>
      </c>
      <c r="G40" s="41" t="s">
        <v>405</v>
      </c>
      <c r="H40" s="22">
        <v>468273</v>
      </c>
      <c r="I40" s="22">
        <v>0</v>
      </c>
      <c r="J40" s="22">
        <v>468273</v>
      </c>
      <c r="K40" s="22">
        <v>0</v>
      </c>
      <c r="L40" s="22">
        <v>0</v>
      </c>
      <c r="M40" s="22">
        <v>421429</v>
      </c>
      <c r="N40" s="54">
        <v>46844</v>
      </c>
      <c r="O40" s="22">
        <v>468273</v>
      </c>
      <c r="P40" s="22">
        <v>0</v>
      </c>
      <c r="Q40" s="22">
        <v>0</v>
      </c>
      <c r="R40" s="22">
        <v>0</v>
      </c>
    </row>
    <row r="41" spans="1:18" x14ac:dyDescent="0.2">
      <c r="A41" s="21" t="s">
        <v>344</v>
      </c>
      <c r="B41" s="20" t="s">
        <v>345</v>
      </c>
      <c r="C41" s="20" t="s">
        <v>310</v>
      </c>
      <c r="D41" s="20" t="s">
        <v>48</v>
      </c>
      <c r="E41" s="39">
        <v>41786</v>
      </c>
      <c r="F41" s="20" t="s">
        <v>248</v>
      </c>
      <c r="G41" s="41" t="s">
        <v>405</v>
      </c>
      <c r="H41" s="22">
        <v>3357368</v>
      </c>
      <c r="I41" s="22">
        <v>0</v>
      </c>
      <c r="J41" s="22">
        <v>0</v>
      </c>
      <c r="K41" s="22">
        <v>0</v>
      </c>
      <c r="L41" s="22">
        <v>3357368</v>
      </c>
      <c r="M41" s="22">
        <v>3021610</v>
      </c>
      <c r="N41" s="54">
        <v>335758</v>
      </c>
      <c r="O41" s="22">
        <v>0</v>
      </c>
      <c r="P41" s="22">
        <v>0</v>
      </c>
      <c r="Q41" s="22">
        <v>3357368</v>
      </c>
      <c r="R41" s="22">
        <v>0</v>
      </c>
    </row>
    <row r="42" spans="1:18" x14ac:dyDescent="0.2">
      <c r="A42" s="21" t="s">
        <v>346</v>
      </c>
      <c r="B42" s="20" t="s">
        <v>347</v>
      </c>
      <c r="C42" s="20" t="s">
        <v>310</v>
      </c>
      <c r="D42" s="20" t="s">
        <v>48</v>
      </c>
      <c r="E42" s="39">
        <v>41830</v>
      </c>
      <c r="F42" s="20" t="s">
        <v>248</v>
      </c>
      <c r="G42" s="41" t="s">
        <v>405</v>
      </c>
      <c r="H42" s="22">
        <v>2063805</v>
      </c>
      <c r="I42" s="22">
        <v>0</v>
      </c>
      <c r="J42" s="22">
        <v>0</v>
      </c>
      <c r="K42" s="22">
        <v>0</v>
      </c>
      <c r="L42" s="22">
        <v>2063805</v>
      </c>
      <c r="M42" s="22">
        <v>1857417</v>
      </c>
      <c r="N42" s="54">
        <v>206388</v>
      </c>
      <c r="O42" s="22">
        <v>0</v>
      </c>
      <c r="P42" s="22">
        <v>0</v>
      </c>
      <c r="Q42" s="22">
        <v>2063805</v>
      </c>
      <c r="R42" s="22">
        <v>0</v>
      </c>
    </row>
    <row r="43" spans="1:18" x14ac:dyDescent="0.2">
      <c r="A43" s="21" t="s">
        <v>348</v>
      </c>
      <c r="B43" s="20" t="s">
        <v>349</v>
      </c>
      <c r="C43" s="20" t="s">
        <v>310</v>
      </c>
      <c r="D43" s="20" t="s">
        <v>48</v>
      </c>
      <c r="E43" s="39">
        <v>41832</v>
      </c>
      <c r="F43" s="20" t="s">
        <v>248</v>
      </c>
      <c r="G43" s="41" t="s">
        <v>405</v>
      </c>
      <c r="H43" s="22">
        <v>6084691</v>
      </c>
      <c r="I43" s="22">
        <v>0</v>
      </c>
      <c r="J43" s="22">
        <v>0</v>
      </c>
      <c r="K43" s="22">
        <v>0</v>
      </c>
      <c r="L43" s="22">
        <v>6084691</v>
      </c>
      <c r="M43" s="22">
        <v>5476193</v>
      </c>
      <c r="N43" s="54">
        <v>608498</v>
      </c>
      <c r="O43" s="22">
        <v>0</v>
      </c>
      <c r="P43" s="22">
        <v>0</v>
      </c>
      <c r="Q43" s="22">
        <v>6084691</v>
      </c>
      <c r="R43" s="22">
        <v>0</v>
      </c>
    </row>
    <row r="44" spans="1:18" x14ac:dyDescent="0.2">
      <c r="A44" s="21" t="s">
        <v>356</v>
      </c>
      <c r="B44" s="20" t="s">
        <v>308</v>
      </c>
      <c r="C44" s="20" t="s">
        <v>310</v>
      </c>
      <c r="D44" s="20" t="s">
        <v>48</v>
      </c>
      <c r="E44" s="39">
        <v>41911</v>
      </c>
      <c r="F44" s="20" t="s">
        <v>248</v>
      </c>
      <c r="G44" s="41" t="s">
        <v>405</v>
      </c>
      <c r="H44" s="22">
        <v>558254</v>
      </c>
      <c r="I44" s="22">
        <v>0</v>
      </c>
      <c r="J44" s="22">
        <v>558254</v>
      </c>
      <c r="K44" s="22">
        <v>0</v>
      </c>
      <c r="L44" s="22">
        <v>0</v>
      </c>
      <c r="M44" s="22">
        <v>502436</v>
      </c>
      <c r="N44" s="54">
        <v>55818</v>
      </c>
      <c r="O44" s="22">
        <v>558254</v>
      </c>
      <c r="P44" s="22">
        <v>0</v>
      </c>
      <c r="Q44" s="22">
        <v>0</v>
      </c>
      <c r="R44" s="22">
        <v>0</v>
      </c>
    </row>
    <row r="45" spans="1:18" x14ac:dyDescent="0.2">
      <c r="A45" s="21" t="s">
        <v>358</v>
      </c>
      <c r="B45" s="20" t="s">
        <v>359</v>
      </c>
      <c r="C45" s="20" t="s">
        <v>310</v>
      </c>
      <c r="D45" s="20" t="s">
        <v>48</v>
      </c>
      <c r="E45" s="39">
        <v>41131</v>
      </c>
      <c r="F45" s="20" t="s">
        <v>248</v>
      </c>
      <c r="G45" s="41" t="s">
        <v>405</v>
      </c>
      <c r="H45" s="22">
        <v>5576591</v>
      </c>
      <c r="I45" s="22">
        <v>0</v>
      </c>
      <c r="J45" s="22">
        <v>0</v>
      </c>
      <c r="K45" s="22">
        <v>0</v>
      </c>
      <c r="L45" s="22">
        <v>5576591</v>
      </c>
      <c r="M45" s="22">
        <v>5018937</v>
      </c>
      <c r="N45" s="54">
        <v>557654</v>
      </c>
      <c r="O45" s="22">
        <v>0</v>
      </c>
      <c r="P45" s="22">
        <v>0</v>
      </c>
      <c r="Q45" s="22">
        <v>5576591</v>
      </c>
      <c r="R45" s="22">
        <v>0</v>
      </c>
    </row>
    <row r="46" spans="1:18" x14ac:dyDescent="0.2">
      <c r="A46" s="21" t="s">
        <v>360</v>
      </c>
      <c r="B46" s="20" t="s">
        <v>361</v>
      </c>
      <c r="C46" s="20" t="s">
        <v>310</v>
      </c>
      <c r="D46" s="20" t="s">
        <v>48</v>
      </c>
      <c r="E46" s="39">
        <v>42040</v>
      </c>
      <c r="F46" s="20" t="s">
        <v>248</v>
      </c>
      <c r="G46" s="41" t="s">
        <v>405</v>
      </c>
      <c r="H46" s="22">
        <v>5500625</v>
      </c>
      <c r="I46" s="22">
        <v>0</v>
      </c>
      <c r="J46" s="22">
        <v>0</v>
      </c>
      <c r="K46" s="22">
        <v>0</v>
      </c>
      <c r="L46" s="22">
        <v>5500625</v>
      </c>
      <c r="M46" s="22">
        <v>4903107</v>
      </c>
      <c r="N46" s="54">
        <v>597518</v>
      </c>
      <c r="O46" s="22">
        <v>0</v>
      </c>
      <c r="P46" s="22">
        <v>0</v>
      </c>
      <c r="Q46" s="22">
        <v>5500625</v>
      </c>
      <c r="R46" s="22">
        <v>0</v>
      </c>
    </row>
    <row r="47" spans="1:18" x14ac:dyDescent="0.2">
      <c r="A47" s="21" t="s">
        <v>362</v>
      </c>
      <c r="B47" s="20" t="s">
        <v>363</v>
      </c>
      <c r="C47" s="20" t="s">
        <v>310</v>
      </c>
      <c r="D47" s="20" t="s">
        <v>48</v>
      </c>
      <c r="E47" s="39">
        <v>42102</v>
      </c>
      <c r="F47" s="20" t="s">
        <v>248</v>
      </c>
      <c r="G47" s="41" t="s">
        <v>405</v>
      </c>
      <c r="H47" s="22">
        <v>7376160</v>
      </c>
      <c r="I47" s="22">
        <v>0</v>
      </c>
      <c r="J47" s="22">
        <v>0</v>
      </c>
      <c r="K47" s="22">
        <v>0</v>
      </c>
      <c r="L47" s="22">
        <v>7376160</v>
      </c>
      <c r="M47" s="22">
        <v>6462099</v>
      </c>
      <c r="N47" s="54">
        <v>914061</v>
      </c>
      <c r="O47" s="22">
        <v>0</v>
      </c>
      <c r="P47" s="22">
        <v>0</v>
      </c>
      <c r="Q47" s="22">
        <v>7376160</v>
      </c>
      <c r="R47" s="22">
        <v>0</v>
      </c>
    </row>
    <row r="48" spans="1:18" x14ac:dyDescent="0.2">
      <c r="A48" s="21" t="s">
        <v>365</v>
      </c>
      <c r="B48" s="20" t="s">
        <v>366</v>
      </c>
      <c r="C48" s="20" t="s">
        <v>310</v>
      </c>
      <c r="D48" s="20" t="s">
        <v>48</v>
      </c>
      <c r="E48" s="39">
        <v>42086</v>
      </c>
      <c r="F48" s="20" t="s">
        <v>248</v>
      </c>
      <c r="G48" s="41" t="s">
        <v>405</v>
      </c>
      <c r="H48" s="22">
        <v>4440504</v>
      </c>
      <c r="I48" s="22">
        <v>0</v>
      </c>
      <c r="J48" s="22">
        <v>0</v>
      </c>
      <c r="K48" s="22">
        <v>0</v>
      </c>
      <c r="L48" s="22">
        <v>4440504</v>
      </c>
      <c r="M48" s="22">
        <v>3907764</v>
      </c>
      <c r="N48" s="54">
        <v>532740</v>
      </c>
      <c r="O48" s="22">
        <v>0</v>
      </c>
      <c r="P48" s="22">
        <v>0</v>
      </c>
      <c r="Q48" s="22">
        <v>4440504</v>
      </c>
      <c r="R48" s="22">
        <v>0</v>
      </c>
    </row>
    <row r="49" spans="1:18" x14ac:dyDescent="0.2">
      <c r="A49" s="21" t="s">
        <v>367</v>
      </c>
      <c r="B49" s="20" t="s">
        <v>368</v>
      </c>
      <c r="C49" s="20" t="s">
        <v>310</v>
      </c>
      <c r="D49" s="20" t="s">
        <v>48</v>
      </c>
      <c r="E49" s="39">
        <v>42090</v>
      </c>
      <c r="F49" s="20" t="s">
        <v>248</v>
      </c>
      <c r="G49" s="41" t="s">
        <v>405</v>
      </c>
      <c r="H49" s="22">
        <v>999998</v>
      </c>
      <c r="I49" s="22">
        <v>0</v>
      </c>
      <c r="J49" s="22">
        <v>999998</v>
      </c>
      <c r="K49" s="22">
        <v>0</v>
      </c>
      <c r="L49" s="22">
        <v>0</v>
      </c>
      <c r="M49" s="22">
        <v>879041</v>
      </c>
      <c r="N49" s="54">
        <v>120957</v>
      </c>
      <c r="O49" s="22">
        <v>999998</v>
      </c>
      <c r="P49" s="22">
        <v>0</v>
      </c>
      <c r="Q49" s="22">
        <v>0</v>
      </c>
      <c r="R49" s="22">
        <v>0</v>
      </c>
    </row>
    <row r="50" spans="1:18" x14ac:dyDescent="0.2">
      <c r="A50" s="21" t="s">
        <v>369</v>
      </c>
      <c r="B50" s="20" t="s">
        <v>370</v>
      </c>
      <c r="C50" s="20" t="s">
        <v>310</v>
      </c>
      <c r="D50" s="20" t="s">
        <v>48</v>
      </c>
      <c r="E50" s="39">
        <v>42090</v>
      </c>
      <c r="F50" s="20" t="s">
        <v>248</v>
      </c>
      <c r="G50" s="41" t="s">
        <v>405</v>
      </c>
      <c r="H50" s="22">
        <v>791997</v>
      </c>
      <c r="I50" s="22">
        <v>0</v>
      </c>
      <c r="J50" s="22">
        <v>791997</v>
      </c>
      <c r="K50" s="22">
        <v>0</v>
      </c>
      <c r="L50" s="22">
        <v>0</v>
      </c>
      <c r="M50" s="22">
        <v>696211</v>
      </c>
      <c r="N50" s="54">
        <v>95786</v>
      </c>
      <c r="O50" s="22">
        <v>791997</v>
      </c>
      <c r="P50" s="22">
        <v>0</v>
      </c>
      <c r="Q50" s="22">
        <v>0</v>
      </c>
      <c r="R50" s="22">
        <v>0</v>
      </c>
    </row>
    <row r="51" spans="1:18" x14ac:dyDescent="0.2">
      <c r="A51" s="21" t="s">
        <v>371</v>
      </c>
      <c r="B51" s="20" t="s">
        <v>366</v>
      </c>
      <c r="C51" s="20" t="s">
        <v>310</v>
      </c>
      <c r="D51" s="20" t="s">
        <v>48</v>
      </c>
      <c r="E51" s="39">
        <v>42086</v>
      </c>
      <c r="F51" s="20" t="s">
        <v>248</v>
      </c>
      <c r="G51" s="41" t="s">
        <v>405</v>
      </c>
      <c r="H51" s="22">
        <v>9310556</v>
      </c>
      <c r="I51" s="22">
        <v>0</v>
      </c>
      <c r="J51" s="22">
        <v>0</v>
      </c>
      <c r="K51" s="22">
        <v>0</v>
      </c>
      <c r="L51" s="22">
        <v>9310556</v>
      </c>
      <c r="M51" s="22">
        <v>7754189</v>
      </c>
      <c r="N51" s="54">
        <v>1350028</v>
      </c>
      <c r="O51" s="22">
        <v>0</v>
      </c>
      <c r="P51" s="22">
        <v>0</v>
      </c>
      <c r="Q51" s="22">
        <v>9104217</v>
      </c>
      <c r="R51" s="22">
        <v>206339</v>
      </c>
    </row>
    <row r="52" spans="1:18" x14ac:dyDescent="0.2">
      <c r="A52" s="21" t="s">
        <v>375</v>
      </c>
      <c r="B52" s="20" t="s">
        <v>376</v>
      </c>
      <c r="C52" s="20" t="s">
        <v>310</v>
      </c>
      <c r="D52" s="20" t="s">
        <v>48</v>
      </c>
      <c r="E52" s="39">
        <v>42109</v>
      </c>
      <c r="F52" s="20" t="s">
        <v>248</v>
      </c>
      <c r="G52" s="41" t="s">
        <v>405</v>
      </c>
      <c r="H52" s="22">
        <v>3880027</v>
      </c>
      <c r="I52" s="22">
        <v>0</v>
      </c>
      <c r="J52" s="22">
        <v>0</v>
      </c>
      <c r="K52" s="22">
        <v>0</v>
      </c>
      <c r="L52" s="22">
        <v>3880027</v>
      </c>
      <c r="M52" s="22">
        <v>3392516</v>
      </c>
      <c r="N52" s="54">
        <v>487511</v>
      </c>
      <c r="O52" s="22">
        <v>0</v>
      </c>
      <c r="P52" s="22">
        <v>0</v>
      </c>
      <c r="Q52" s="22">
        <v>3880027</v>
      </c>
      <c r="R52" s="22">
        <v>0</v>
      </c>
    </row>
    <row r="53" spans="1:18" x14ac:dyDescent="0.2">
      <c r="A53" s="21" t="s">
        <v>377</v>
      </c>
      <c r="B53" s="20" t="s">
        <v>363</v>
      </c>
      <c r="C53" s="20" t="s">
        <v>310</v>
      </c>
      <c r="D53" s="20" t="s">
        <v>48</v>
      </c>
      <c r="E53" s="39">
        <v>42109</v>
      </c>
      <c r="F53" s="20" t="s">
        <v>248</v>
      </c>
      <c r="G53" s="41" t="s">
        <v>405</v>
      </c>
      <c r="H53" s="22">
        <v>1069947</v>
      </c>
      <c r="I53" s="22">
        <v>0</v>
      </c>
      <c r="J53" s="22">
        <v>0</v>
      </c>
      <c r="K53" s="22">
        <v>0</v>
      </c>
      <c r="L53" s="22">
        <v>1069947</v>
      </c>
      <c r="M53" s="22">
        <v>935496</v>
      </c>
      <c r="N53" s="54">
        <v>134451</v>
      </c>
      <c r="O53" s="22">
        <v>0</v>
      </c>
      <c r="P53" s="22">
        <v>0</v>
      </c>
      <c r="Q53" s="22">
        <v>1069947</v>
      </c>
      <c r="R53" s="22">
        <v>0</v>
      </c>
    </row>
    <row r="54" spans="1:18" x14ac:dyDescent="0.2">
      <c r="A54" s="21" t="s">
        <v>378</v>
      </c>
      <c r="B54" s="20" t="s">
        <v>379</v>
      </c>
      <c r="C54" s="20" t="s">
        <v>310</v>
      </c>
      <c r="D54" s="20" t="s">
        <v>48</v>
      </c>
      <c r="E54" s="39">
        <v>42109</v>
      </c>
      <c r="F54" s="20" t="s">
        <v>248</v>
      </c>
      <c r="G54" s="41" t="s">
        <v>405</v>
      </c>
      <c r="H54" s="22">
        <v>1802841</v>
      </c>
      <c r="I54" s="22">
        <v>0</v>
      </c>
      <c r="J54" s="22">
        <v>0</v>
      </c>
      <c r="K54" s="22">
        <v>0</v>
      </c>
      <c r="L54" s="22">
        <v>1802841</v>
      </c>
      <c r="M54" s="22">
        <v>1576345</v>
      </c>
      <c r="N54" s="54">
        <v>226496</v>
      </c>
      <c r="O54" s="22">
        <v>0</v>
      </c>
      <c r="P54" s="22">
        <v>0</v>
      </c>
      <c r="Q54" s="22">
        <v>1802841</v>
      </c>
      <c r="R54" s="22">
        <v>0</v>
      </c>
    </row>
    <row r="55" spans="1:18" x14ac:dyDescent="0.2">
      <c r="A55" s="21" t="s">
        <v>388</v>
      </c>
      <c r="B55" s="20" t="s">
        <v>389</v>
      </c>
      <c r="C55" s="20" t="s">
        <v>310</v>
      </c>
      <c r="D55" s="20" t="s">
        <v>48</v>
      </c>
      <c r="E55" s="39">
        <v>42299</v>
      </c>
      <c r="F55" s="20" t="s">
        <v>248</v>
      </c>
      <c r="G55" s="41" t="s">
        <v>405</v>
      </c>
      <c r="H55" s="22">
        <v>2893604</v>
      </c>
      <c r="I55" s="22">
        <v>0</v>
      </c>
      <c r="J55" s="22">
        <v>0</v>
      </c>
      <c r="K55" s="22">
        <v>0</v>
      </c>
      <c r="L55" s="22">
        <v>2893604</v>
      </c>
      <c r="M55" s="22">
        <v>2394477</v>
      </c>
      <c r="N55" s="54">
        <v>419571</v>
      </c>
      <c r="O55" s="22">
        <v>0</v>
      </c>
      <c r="P55" s="22">
        <v>0</v>
      </c>
      <c r="Q55" s="22">
        <v>2814048</v>
      </c>
      <c r="R55" s="22">
        <v>79556</v>
      </c>
    </row>
    <row r="56" spans="1:18" x14ac:dyDescent="0.2">
      <c r="A56" s="21" t="s">
        <v>390</v>
      </c>
      <c r="B56" s="20" t="s">
        <v>391</v>
      </c>
      <c r="C56" s="20" t="s">
        <v>310</v>
      </c>
      <c r="D56" s="20" t="s">
        <v>48</v>
      </c>
      <c r="E56" s="39">
        <v>42299</v>
      </c>
      <c r="F56" s="20" t="s">
        <v>248</v>
      </c>
      <c r="G56" s="41" t="s">
        <v>405</v>
      </c>
      <c r="H56" s="22">
        <v>2896574</v>
      </c>
      <c r="I56" s="22">
        <v>0</v>
      </c>
      <c r="J56" s="22">
        <v>0</v>
      </c>
      <c r="K56" s="22">
        <v>0</v>
      </c>
      <c r="L56" s="22">
        <v>2896574</v>
      </c>
      <c r="M56" s="22">
        <v>2396932</v>
      </c>
      <c r="N56" s="54">
        <v>420007</v>
      </c>
      <c r="O56" s="22">
        <v>0</v>
      </c>
      <c r="P56" s="22">
        <v>0</v>
      </c>
      <c r="Q56" s="22">
        <v>2816939</v>
      </c>
      <c r="R56" s="22">
        <v>79635</v>
      </c>
    </row>
    <row r="57" spans="1:18" x14ac:dyDescent="0.2">
      <c r="A57" s="21" t="s">
        <v>392</v>
      </c>
      <c r="B57" s="20" t="s">
        <v>393</v>
      </c>
      <c r="C57" s="20" t="s">
        <v>310</v>
      </c>
      <c r="D57" s="20" t="s">
        <v>48</v>
      </c>
      <c r="E57" s="39">
        <v>42377</v>
      </c>
      <c r="F57" s="20" t="s">
        <v>248</v>
      </c>
      <c r="G57" s="41" t="s">
        <v>405</v>
      </c>
      <c r="H57" s="22">
        <v>4403903</v>
      </c>
      <c r="I57" s="22">
        <v>0</v>
      </c>
      <c r="J57" s="22">
        <v>0</v>
      </c>
      <c r="K57" s="22">
        <v>0</v>
      </c>
      <c r="L57" s="22">
        <v>4403903</v>
      </c>
      <c r="M57" s="22">
        <v>3559605</v>
      </c>
      <c r="N57" s="54">
        <v>638564</v>
      </c>
      <c r="O57" s="22">
        <v>0</v>
      </c>
      <c r="P57" s="22">
        <v>0</v>
      </c>
      <c r="Q57" s="22">
        <v>4198169</v>
      </c>
      <c r="R57" s="22">
        <v>205734</v>
      </c>
    </row>
    <row r="58" spans="1:18" x14ac:dyDescent="0.2">
      <c r="A58" s="21" t="s">
        <v>394</v>
      </c>
      <c r="B58" s="20" t="s">
        <v>395</v>
      </c>
      <c r="C58" s="20" t="s">
        <v>310</v>
      </c>
      <c r="D58" s="20" t="s">
        <v>48</v>
      </c>
      <c r="E58" s="39">
        <v>42395</v>
      </c>
      <c r="F58" s="20" t="s">
        <v>248</v>
      </c>
      <c r="G58" s="41" t="s">
        <v>405</v>
      </c>
      <c r="H58" s="22">
        <v>732092</v>
      </c>
      <c r="I58" s="22">
        <v>0</v>
      </c>
      <c r="J58" s="22">
        <v>0</v>
      </c>
      <c r="K58" s="22">
        <v>0</v>
      </c>
      <c r="L58" s="22">
        <v>732092</v>
      </c>
      <c r="M58" s="22">
        <v>588491</v>
      </c>
      <c r="N58" s="54">
        <v>106155</v>
      </c>
      <c r="O58" s="22">
        <v>0</v>
      </c>
      <c r="P58" s="22">
        <v>0</v>
      </c>
      <c r="Q58" s="22">
        <v>694646</v>
      </c>
      <c r="R58" s="22">
        <v>37446</v>
      </c>
    </row>
    <row r="59" spans="1:18" x14ac:dyDescent="0.2">
      <c r="A59" s="21" t="s">
        <v>396</v>
      </c>
      <c r="B59" s="20" t="s">
        <v>397</v>
      </c>
      <c r="C59" s="20" t="s">
        <v>310</v>
      </c>
      <c r="D59" s="20" t="s">
        <v>48</v>
      </c>
      <c r="E59" s="39">
        <v>42395</v>
      </c>
      <c r="F59" s="20" t="s">
        <v>248</v>
      </c>
      <c r="G59" s="41" t="s">
        <v>405</v>
      </c>
      <c r="H59" s="22">
        <v>627908</v>
      </c>
      <c r="I59" s="22">
        <v>0</v>
      </c>
      <c r="J59" s="22">
        <v>0</v>
      </c>
      <c r="K59" s="22">
        <v>0</v>
      </c>
      <c r="L59" s="22">
        <v>627908</v>
      </c>
      <c r="M59" s="22">
        <v>504774</v>
      </c>
      <c r="N59" s="54">
        <v>91047</v>
      </c>
      <c r="O59" s="22">
        <v>0</v>
      </c>
      <c r="P59" s="22">
        <v>0</v>
      </c>
      <c r="Q59" s="22">
        <v>595821</v>
      </c>
      <c r="R59" s="22">
        <v>32087</v>
      </c>
    </row>
    <row r="60" spans="1:18" x14ac:dyDescent="0.2">
      <c r="A60" s="21" t="s">
        <v>400</v>
      </c>
      <c r="B60" s="20" t="s">
        <v>401</v>
      </c>
      <c r="C60" s="20" t="s">
        <v>310</v>
      </c>
      <c r="D60" s="20" t="s">
        <v>48</v>
      </c>
      <c r="E60" s="39">
        <v>42454</v>
      </c>
      <c r="F60" s="20" t="s">
        <v>248</v>
      </c>
      <c r="G60" s="41" t="s">
        <v>405</v>
      </c>
      <c r="H60" s="22">
        <v>221341</v>
      </c>
      <c r="I60" s="22">
        <v>0</v>
      </c>
      <c r="J60" s="22">
        <v>0</v>
      </c>
      <c r="K60" s="22">
        <v>0</v>
      </c>
      <c r="L60" s="22">
        <v>221341</v>
      </c>
      <c r="M60" s="22">
        <v>174706</v>
      </c>
      <c r="N60" s="54">
        <v>32096</v>
      </c>
      <c r="O60" s="22">
        <v>0</v>
      </c>
      <c r="P60" s="22">
        <v>0</v>
      </c>
      <c r="Q60" s="22">
        <v>206802</v>
      </c>
      <c r="R60" s="22">
        <v>14539</v>
      </c>
    </row>
    <row r="61" spans="1:18" x14ac:dyDescent="0.2">
      <c r="A61" s="21" t="s">
        <v>411</v>
      </c>
      <c r="B61" s="20" t="s">
        <v>412</v>
      </c>
      <c r="C61" s="20" t="s">
        <v>310</v>
      </c>
      <c r="D61" s="20" t="s">
        <v>48</v>
      </c>
      <c r="E61" s="39">
        <v>42725</v>
      </c>
      <c r="F61" s="20" t="s">
        <v>248</v>
      </c>
      <c r="G61" s="41" t="s">
        <v>405</v>
      </c>
      <c r="H61" s="22">
        <v>438302</v>
      </c>
      <c r="I61" s="22">
        <v>0</v>
      </c>
      <c r="J61" s="22">
        <v>0</v>
      </c>
      <c r="K61" s="22">
        <v>0</v>
      </c>
      <c r="L61" s="22">
        <v>438302</v>
      </c>
      <c r="M61" s="22">
        <v>316740</v>
      </c>
      <c r="N61" s="54">
        <v>63557</v>
      </c>
      <c r="O61" s="22">
        <v>0</v>
      </c>
      <c r="P61" s="22">
        <v>0</v>
      </c>
      <c r="Q61" s="22">
        <v>380297</v>
      </c>
      <c r="R61" s="22">
        <v>58005</v>
      </c>
    </row>
    <row r="62" spans="1:18" x14ac:dyDescent="0.2">
      <c r="A62" s="21" t="s">
        <v>413</v>
      </c>
      <c r="B62" s="20" t="s">
        <v>414</v>
      </c>
      <c r="C62" s="20" t="s">
        <v>310</v>
      </c>
      <c r="D62" s="20" t="s">
        <v>48</v>
      </c>
      <c r="E62" s="39">
        <v>42725</v>
      </c>
      <c r="F62" s="20" t="s">
        <v>248</v>
      </c>
      <c r="G62" s="41" t="s">
        <v>405</v>
      </c>
      <c r="H62" s="22">
        <v>109576</v>
      </c>
      <c r="I62" s="22">
        <v>0</v>
      </c>
      <c r="J62" s="22">
        <v>0</v>
      </c>
      <c r="K62" s="22">
        <v>0</v>
      </c>
      <c r="L62" s="22">
        <v>109576</v>
      </c>
      <c r="M62" s="22">
        <v>79214</v>
      </c>
      <c r="N62" s="54">
        <v>15886</v>
      </c>
      <c r="O62" s="22">
        <v>0</v>
      </c>
      <c r="P62" s="22">
        <v>0</v>
      </c>
      <c r="Q62" s="22">
        <v>95100</v>
      </c>
      <c r="R62" s="22">
        <v>14476</v>
      </c>
    </row>
    <row r="63" spans="1:18" x14ac:dyDescent="0.2">
      <c r="A63" s="21" t="s">
        <v>421</v>
      </c>
      <c r="B63" s="20" t="s">
        <v>422</v>
      </c>
      <c r="C63" s="20" t="s">
        <v>310</v>
      </c>
      <c r="D63" s="20" t="s">
        <v>48</v>
      </c>
      <c r="E63" s="39">
        <v>42535</v>
      </c>
      <c r="F63" s="20" t="s">
        <v>248</v>
      </c>
      <c r="G63" s="41" t="s">
        <v>405</v>
      </c>
      <c r="H63" s="22">
        <v>683455</v>
      </c>
      <c r="I63" s="22">
        <v>0</v>
      </c>
      <c r="J63" s="22">
        <v>0</v>
      </c>
      <c r="K63" s="22">
        <v>0</v>
      </c>
      <c r="L63" s="22">
        <v>683455</v>
      </c>
      <c r="M63" s="22">
        <v>525871</v>
      </c>
      <c r="N63" s="54">
        <v>99101</v>
      </c>
      <c r="O63" s="22">
        <v>0</v>
      </c>
      <c r="P63" s="22">
        <v>0</v>
      </c>
      <c r="Q63" s="22">
        <v>624972</v>
      </c>
      <c r="R63" s="22">
        <v>58483</v>
      </c>
    </row>
    <row r="64" spans="1:18" x14ac:dyDescent="0.2">
      <c r="A64" s="21" t="s">
        <v>439</v>
      </c>
      <c r="B64" s="20" t="s">
        <v>440</v>
      </c>
      <c r="C64" s="20" t="s">
        <v>310</v>
      </c>
      <c r="D64" s="20" t="s">
        <v>48</v>
      </c>
      <c r="E64" s="39">
        <v>43118</v>
      </c>
      <c r="F64" s="20" t="s">
        <v>248</v>
      </c>
      <c r="G64" s="41" t="s">
        <v>405</v>
      </c>
      <c r="H64" s="22">
        <v>186644</v>
      </c>
      <c r="I64" s="22">
        <v>0</v>
      </c>
      <c r="J64" s="22">
        <v>0</v>
      </c>
      <c r="K64" s="22">
        <v>0</v>
      </c>
      <c r="L64" s="22">
        <v>186644</v>
      </c>
      <c r="M64" s="22">
        <v>116827</v>
      </c>
      <c r="N64" s="54">
        <v>27065</v>
      </c>
      <c r="O64" s="22">
        <v>0</v>
      </c>
      <c r="P64" s="22">
        <v>0</v>
      </c>
      <c r="Q64" s="22">
        <v>143892</v>
      </c>
      <c r="R64" s="22">
        <v>42752</v>
      </c>
    </row>
    <row r="65" spans="1:18" x14ac:dyDescent="0.2">
      <c r="A65" s="21" t="s">
        <v>441</v>
      </c>
      <c r="B65" s="20" t="s">
        <v>442</v>
      </c>
      <c r="C65" s="20" t="s">
        <v>310</v>
      </c>
      <c r="D65" s="20" t="s">
        <v>48</v>
      </c>
      <c r="E65" s="39">
        <v>43131</v>
      </c>
      <c r="F65" s="20" t="s">
        <v>248</v>
      </c>
      <c r="G65" s="41" t="s">
        <v>405</v>
      </c>
      <c r="H65" s="22">
        <v>6995387</v>
      </c>
      <c r="I65" s="22">
        <v>0</v>
      </c>
      <c r="J65" s="22">
        <v>0</v>
      </c>
      <c r="K65" s="22">
        <v>0</v>
      </c>
      <c r="L65" s="22">
        <v>6995387</v>
      </c>
      <c r="M65" s="22">
        <v>4355358</v>
      </c>
      <c r="N65" s="54">
        <v>1014335</v>
      </c>
      <c r="O65" s="22">
        <v>0</v>
      </c>
      <c r="P65" s="22">
        <v>0</v>
      </c>
      <c r="Q65" s="22">
        <v>5369693</v>
      </c>
      <c r="R65" s="22">
        <v>1625694</v>
      </c>
    </row>
    <row r="66" spans="1:18" x14ac:dyDescent="0.2">
      <c r="A66" s="21" t="s">
        <v>443</v>
      </c>
      <c r="B66" s="20" t="s">
        <v>442</v>
      </c>
      <c r="C66" s="20" t="s">
        <v>310</v>
      </c>
      <c r="D66" s="20" t="s">
        <v>48</v>
      </c>
      <c r="E66" s="39">
        <v>43145</v>
      </c>
      <c r="F66" s="20" t="s">
        <v>248</v>
      </c>
      <c r="G66" s="41" t="s">
        <v>405</v>
      </c>
      <c r="H66" s="22">
        <v>6147035</v>
      </c>
      <c r="I66" s="22">
        <v>0</v>
      </c>
      <c r="J66" s="22">
        <v>0</v>
      </c>
      <c r="K66" s="22">
        <v>0</v>
      </c>
      <c r="L66" s="22">
        <v>6147035</v>
      </c>
      <c r="M66" s="22">
        <v>3805946</v>
      </c>
      <c r="N66" s="54">
        <v>891318</v>
      </c>
      <c r="O66" s="22">
        <v>0</v>
      </c>
      <c r="P66" s="22">
        <v>0</v>
      </c>
      <c r="Q66" s="22">
        <v>4697264</v>
      </c>
      <c r="R66" s="22">
        <v>1449771</v>
      </c>
    </row>
    <row r="67" spans="1:18" x14ac:dyDescent="0.2">
      <c r="A67" s="21" t="s">
        <v>446</v>
      </c>
      <c r="B67" s="20" t="s">
        <v>447</v>
      </c>
      <c r="C67" s="20" t="s">
        <v>310</v>
      </c>
      <c r="D67" s="20" t="s">
        <v>48</v>
      </c>
      <c r="E67" s="39">
        <v>43153</v>
      </c>
      <c r="F67" s="20" t="s">
        <v>248</v>
      </c>
      <c r="G67" s="41" t="s">
        <v>405</v>
      </c>
      <c r="H67" s="22">
        <v>330559</v>
      </c>
      <c r="I67" s="22">
        <v>0</v>
      </c>
      <c r="J67" s="22">
        <v>0</v>
      </c>
      <c r="K67" s="22">
        <v>0</v>
      </c>
      <c r="L67" s="22">
        <v>330559</v>
      </c>
      <c r="M67" s="22">
        <v>204023</v>
      </c>
      <c r="N67" s="54">
        <v>47934</v>
      </c>
      <c r="O67" s="22">
        <v>0</v>
      </c>
      <c r="P67" s="22">
        <v>0</v>
      </c>
      <c r="Q67" s="22">
        <v>251957</v>
      </c>
      <c r="R67" s="22">
        <v>78602</v>
      </c>
    </row>
    <row r="68" spans="1:18" x14ac:dyDescent="0.2">
      <c r="A68" s="21" t="s">
        <v>448</v>
      </c>
      <c r="B68" s="20" t="s">
        <v>449</v>
      </c>
      <c r="C68" s="20" t="s">
        <v>310</v>
      </c>
      <c r="D68" s="20" t="s">
        <v>48</v>
      </c>
      <c r="E68" s="39">
        <v>43171</v>
      </c>
      <c r="F68" s="20" t="s">
        <v>248</v>
      </c>
      <c r="G68" s="41" t="s">
        <v>405</v>
      </c>
      <c r="H68" s="22">
        <v>270000</v>
      </c>
      <c r="I68" s="22">
        <v>0</v>
      </c>
      <c r="J68" s="22">
        <v>0</v>
      </c>
      <c r="K68" s="22">
        <v>0</v>
      </c>
      <c r="L68" s="22">
        <v>270000</v>
      </c>
      <c r="M68" s="22">
        <v>165438</v>
      </c>
      <c r="N68" s="54">
        <v>39150</v>
      </c>
      <c r="O68" s="22">
        <v>0</v>
      </c>
      <c r="P68" s="22">
        <v>0</v>
      </c>
      <c r="Q68" s="22">
        <v>204588</v>
      </c>
      <c r="R68" s="22">
        <v>65412</v>
      </c>
    </row>
    <row r="69" spans="1:18" x14ac:dyDescent="0.2">
      <c r="A69" s="21" t="s">
        <v>452</v>
      </c>
      <c r="B69" s="20" t="s">
        <v>453</v>
      </c>
      <c r="C69" s="20" t="s">
        <v>310</v>
      </c>
      <c r="D69" s="20" t="s">
        <v>48</v>
      </c>
      <c r="E69" s="39">
        <v>43207</v>
      </c>
      <c r="F69" s="20" t="s">
        <v>248</v>
      </c>
      <c r="G69" s="41" t="s">
        <v>405</v>
      </c>
      <c r="H69" s="22">
        <v>6179401</v>
      </c>
      <c r="I69" s="22">
        <v>0</v>
      </c>
      <c r="J69" s="22">
        <v>0</v>
      </c>
      <c r="K69" s="22">
        <v>0</v>
      </c>
      <c r="L69" s="22">
        <v>6179401</v>
      </c>
      <c r="M69" s="22">
        <v>3731505</v>
      </c>
      <c r="N69" s="54">
        <v>896015</v>
      </c>
      <c r="O69" s="22">
        <v>0</v>
      </c>
      <c r="P69" s="22">
        <v>0</v>
      </c>
      <c r="Q69" s="22">
        <v>4627520</v>
      </c>
      <c r="R69" s="22">
        <v>1551881</v>
      </c>
    </row>
    <row r="70" spans="1:18" x14ac:dyDescent="0.2">
      <c r="A70" s="21" t="s">
        <v>485</v>
      </c>
      <c r="B70" s="20" t="s">
        <v>486</v>
      </c>
      <c r="C70" s="20" t="s">
        <v>310</v>
      </c>
      <c r="D70" s="20" t="s">
        <v>48</v>
      </c>
      <c r="E70" s="39">
        <v>43774</v>
      </c>
      <c r="F70" s="20" t="s">
        <v>248</v>
      </c>
      <c r="G70" s="41" t="s">
        <v>405</v>
      </c>
      <c r="H70" s="22">
        <v>979989</v>
      </c>
      <c r="I70" s="22">
        <v>0</v>
      </c>
      <c r="J70" s="22">
        <v>0</v>
      </c>
      <c r="K70" s="22">
        <v>0</v>
      </c>
      <c r="L70" s="22">
        <v>979989</v>
      </c>
      <c r="M70" s="22">
        <v>623031</v>
      </c>
      <c r="N70" s="54">
        <v>142100</v>
      </c>
      <c r="O70" s="22">
        <v>0</v>
      </c>
      <c r="P70" s="22">
        <v>0</v>
      </c>
      <c r="Q70" s="22">
        <v>765131</v>
      </c>
      <c r="R70" s="22">
        <v>214858</v>
      </c>
    </row>
    <row r="71" spans="1:18" x14ac:dyDescent="0.2">
      <c r="A71" s="21" t="s">
        <v>487</v>
      </c>
      <c r="B71" s="20" t="s">
        <v>488</v>
      </c>
      <c r="C71" s="20" t="s">
        <v>310</v>
      </c>
      <c r="D71" s="20" t="s">
        <v>48</v>
      </c>
      <c r="E71" s="39">
        <v>43774</v>
      </c>
      <c r="F71" s="20" t="s">
        <v>248</v>
      </c>
      <c r="G71" s="41" t="s">
        <v>405</v>
      </c>
      <c r="H71" s="22">
        <v>903789</v>
      </c>
      <c r="I71" s="22">
        <v>0</v>
      </c>
      <c r="J71" s="22">
        <v>0</v>
      </c>
      <c r="K71" s="22">
        <v>0</v>
      </c>
      <c r="L71" s="22">
        <v>903789</v>
      </c>
      <c r="M71" s="22">
        <v>566062</v>
      </c>
      <c r="N71" s="54">
        <v>131047</v>
      </c>
      <c r="O71" s="22">
        <v>0</v>
      </c>
      <c r="P71" s="22">
        <v>0</v>
      </c>
      <c r="Q71" s="22">
        <v>697109</v>
      </c>
      <c r="R71" s="22">
        <v>206680</v>
      </c>
    </row>
    <row r="72" spans="1:18" x14ac:dyDescent="0.2">
      <c r="A72" s="21" t="s">
        <v>489</v>
      </c>
      <c r="B72" s="20" t="s">
        <v>490</v>
      </c>
      <c r="C72" s="20" t="s">
        <v>310</v>
      </c>
      <c r="D72" s="20" t="s">
        <v>48</v>
      </c>
      <c r="E72" s="39">
        <v>43774</v>
      </c>
      <c r="F72" s="20" t="s">
        <v>248</v>
      </c>
      <c r="G72" s="41" t="s">
        <v>405</v>
      </c>
      <c r="H72" s="22">
        <v>979989</v>
      </c>
      <c r="I72" s="22">
        <v>0</v>
      </c>
      <c r="J72" s="22">
        <v>0</v>
      </c>
      <c r="K72" s="22">
        <v>0</v>
      </c>
      <c r="L72" s="22">
        <v>979989</v>
      </c>
      <c r="M72" s="22">
        <v>623031</v>
      </c>
      <c r="N72" s="54">
        <v>142100</v>
      </c>
      <c r="O72" s="22">
        <v>0</v>
      </c>
      <c r="P72" s="22">
        <v>0</v>
      </c>
      <c r="Q72" s="22">
        <v>765131</v>
      </c>
      <c r="R72" s="22">
        <v>214858</v>
      </c>
    </row>
    <row r="73" spans="1:18" x14ac:dyDescent="0.2">
      <c r="A73" s="21" t="s">
        <v>491</v>
      </c>
      <c r="B73" s="20" t="s">
        <v>490</v>
      </c>
      <c r="C73" s="20" t="s">
        <v>310</v>
      </c>
      <c r="D73" s="20" t="s">
        <v>48</v>
      </c>
      <c r="E73" s="39">
        <v>43774</v>
      </c>
      <c r="F73" s="20" t="s">
        <v>248</v>
      </c>
      <c r="G73" s="41" t="s">
        <v>405</v>
      </c>
      <c r="H73" s="22">
        <v>979989</v>
      </c>
      <c r="I73" s="22">
        <v>0</v>
      </c>
      <c r="J73" s="22">
        <v>0</v>
      </c>
      <c r="K73" s="22">
        <v>0</v>
      </c>
      <c r="L73" s="22">
        <v>979989</v>
      </c>
      <c r="M73" s="22">
        <v>623031</v>
      </c>
      <c r="N73" s="54">
        <v>142100</v>
      </c>
      <c r="O73" s="22">
        <v>0</v>
      </c>
      <c r="P73" s="22">
        <v>0</v>
      </c>
      <c r="Q73" s="22">
        <v>765131</v>
      </c>
      <c r="R73" s="22">
        <v>214858</v>
      </c>
    </row>
    <row r="74" spans="1:18" x14ac:dyDescent="0.2">
      <c r="A74" s="21" t="s">
        <v>492</v>
      </c>
      <c r="B74" s="20" t="s">
        <v>493</v>
      </c>
      <c r="C74" s="20" t="s">
        <v>310</v>
      </c>
      <c r="D74" s="20" t="s">
        <v>48</v>
      </c>
      <c r="E74" s="39">
        <v>43774</v>
      </c>
      <c r="F74" s="20" t="s">
        <v>248</v>
      </c>
      <c r="G74" s="41" t="s">
        <v>405</v>
      </c>
      <c r="H74" s="22">
        <v>979989</v>
      </c>
      <c r="I74" s="22">
        <v>0</v>
      </c>
      <c r="J74" s="22">
        <v>0</v>
      </c>
      <c r="K74" s="22">
        <v>0</v>
      </c>
      <c r="L74" s="22">
        <v>979989</v>
      </c>
      <c r="M74" s="22">
        <v>623031</v>
      </c>
      <c r="N74" s="54">
        <v>142100</v>
      </c>
      <c r="O74" s="22">
        <v>0</v>
      </c>
      <c r="P74" s="22">
        <v>0</v>
      </c>
      <c r="Q74" s="22">
        <v>765131</v>
      </c>
      <c r="R74" s="22">
        <v>214858</v>
      </c>
    </row>
    <row r="75" spans="1:18" x14ac:dyDescent="0.2">
      <c r="A75" s="21" t="s">
        <v>494</v>
      </c>
      <c r="B75" s="20" t="s">
        <v>495</v>
      </c>
      <c r="C75" s="20" t="s">
        <v>310</v>
      </c>
      <c r="D75" s="20" t="s">
        <v>48</v>
      </c>
      <c r="E75" s="39">
        <v>43774</v>
      </c>
      <c r="F75" s="20" t="s">
        <v>248</v>
      </c>
      <c r="G75" s="41" t="s">
        <v>405</v>
      </c>
      <c r="H75" s="22">
        <v>1090479</v>
      </c>
      <c r="I75" s="22">
        <v>0</v>
      </c>
      <c r="J75" s="22">
        <v>0</v>
      </c>
      <c r="K75" s="22">
        <v>0</v>
      </c>
      <c r="L75" s="22">
        <v>1090479</v>
      </c>
      <c r="M75" s="22">
        <v>705644</v>
      </c>
      <c r="N75" s="54">
        <v>158117</v>
      </c>
      <c r="O75" s="22">
        <v>0</v>
      </c>
      <c r="P75" s="22">
        <v>0</v>
      </c>
      <c r="Q75" s="22">
        <v>863761</v>
      </c>
      <c r="R75" s="22">
        <v>226718</v>
      </c>
    </row>
    <row r="76" spans="1:18" x14ac:dyDescent="0.2">
      <c r="A76" s="21" t="s">
        <v>496</v>
      </c>
      <c r="B76" s="20" t="s">
        <v>497</v>
      </c>
      <c r="C76" s="20" t="s">
        <v>310</v>
      </c>
      <c r="D76" s="20" t="s">
        <v>48</v>
      </c>
      <c r="E76" s="39">
        <v>43774</v>
      </c>
      <c r="F76" s="20" t="s">
        <v>248</v>
      </c>
      <c r="G76" s="41" t="s">
        <v>405</v>
      </c>
      <c r="H76" s="22">
        <v>1140639</v>
      </c>
      <c r="I76" s="22">
        <v>0</v>
      </c>
      <c r="J76" s="22">
        <v>0</v>
      </c>
      <c r="K76" s="22">
        <v>0</v>
      </c>
      <c r="L76" s="22">
        <v>1140639</v>
      </c>
      <c r="M76" s="22">
        <v>741660</v>
      </c>
      <c r="N76" s="54">
        <v>165393</v>
      </c>
      <c r="O76" s="22">
        <v>0</v>
      </c>
      <c r="P76" s="22">
        <v>0</v>
      </c>
      <c r="Q76" s="22">
        <v>907053</v>
      </c>
      <c r="R76" s="22">
        <v>233586</v>
      </c>
    </row>
    <row r="77" spans="1:18" x14ac:dyDescent="0.2">
      <c r="A77" s="21" t="s">
        <v>498</v>
      </c>
      <c r="B77" s="20" t="s">
        <v>499</v>
      </c>
      <c r="C77" s="20" t="s">
        <v>310</v>
      </c>
      <c r="D77" s="20" t="s">
        <v>48</v>
      </c>
      <c r="E77" s="39">
        <v>43774</v>
      </c>
      <c r="F77" s="20" t="s">
        <v>248</v>
      </c>
      <c r="G77" s="41" t="s">
        <v>405</v>
      </c>
      <c r="H77" s="22">
        <v>1100639</v>
      </c>
      <c r="I77" s="22">
        <v>0</v>
      </c>
      <c r="J77" s="22">
        <v>0</v>
      </c>
      <c r="K77" s="22">
        <v>0</v>
      </c>
      <c r="L77" s="22">
        <v>1100639</v>
      </c>
      <c r="M77" s="22">
        <v>713230</v>
      </c>
      <c r="N77" s="54">
        <v>159589</v>
      </c>
      <c r="O77" s="22">
        <v>0</v>
      </c>
      <c r="P77" s="22">
        <v>0</v>
      </c>
      <c r="Q77" s="22">
        <v>872819</v>
      </c>
      <c r="R77" s="22">
        <v>227820</v>
      </c>
    </row>
    <row r="78" spans="1:18" x14ac:dyDescent="0.2">
      <c r="A78" s="21" t="s">
        <v>500</v>
      </c>
      <c r="B78" s="20" t="s">
        <v>501</v>
      </c>
      <c r="C78" s="20" t="s">
        <v>310</v>
      </c>
      <c r="D78" s="20" t="s">
        <v>48</v>
      </c>
      <c r="E78" s="39">
        <v>43774</v>
      </c>
      <c r="F78" s="20" t="s">
        <v>248</v>
      </c>
      <c r="G78" s="41" t="s">
        <v>405</v>
      </c>
      <c r="H78" s="22">
        <v>1070159</v>
      </c>
      <c r="I78" s="22">
        <v>0</v>
      </c>
      <c r="J78" s="22">
        <v>0</v>
      </c>
      <c r="K78" s="22">
        <v>0</v>
      </c>
      <c r="L78" s="22">
        <v>1070159</v>
      </c>
      <c r="M78" s="22">
        <v>690460</v>
      </c>
      <c r="N78" s="54">
        <v>155173</v>
      </c>
      <c r="O78" s="22">
        <v>0</v>
      </c>
      <c r="P78" s="22">
        <v>0</v>
      </c>
      <c r="Q78" s="22">
        <v>845633</v>
      </c>
      <c r="R78" s="22">
        <v>224526</v>
      </c>
    </row>
    <row r="79" spans="1:18" x14ac:dyDescent="0.2">
      <c r="A79" s="21" t="s">
        <v>502</v>
      </c>
      <c r="B79" s="20" t="s">
        <v>503</v>
      </c>
      <c r="C79" s="20" t="s">
        <v>310</v>
      </c>
      <c r="D79" s="20" t="s">
        <v>48</v>
      </c>
      <c r="E79" s="39">
        <v>43774</v>
      </c>
      <c r="F79" s="20" t="s">
        <v>248</v>
      </c>
      <c r="G79" s="41" t="s">
        <v>405</v>
      </c>
      <c r="H79" s="22">
        <v>2896419</v>
      </c>
      <c r="I79" s="22">
        <v>0</v>
      </c>
      <c r="J79" s="22">
        <v>0</v>
      </c>
      <c r="K79" s="22">
        <v>0</v>
      </c>
      <c r="L79" s="22">
        <v>2896419</v>
      </c>
      <c r="M79" s="22">
        <v>2055845</v>
      </c>
      <c r="N79" s="54">
        <v>419984</v>
      </c>
      <c r="O79" s="22">
        <v>0</v>
      </c>
      <c r="P79" s="22">
        <v>0</v>
      </c>
      <c r="Q79" s="22">
        <v>2475829</v>
      </c>
      <c r="R79" s="22">
        <v>420590</v>
      </c>
    </row>
    <row r="80" spans="1:18" x14ac:dyDescent="0.2">
      <c r="A80" s="21" t="s">
        <v>504</v>
      </c>
      <c r="B80" s="20" t="s">
        <v>505</v>
      </c>
      <c r="C80" s="20" t="s">
        <v>310</v>
      </c>
      <c r="D80" s="20" t="s">
        <v>48</v>
      </c>
      <c r="E80" s="39">
        <v>43774</v>
      </c>
      <c r="F80" s="20" t="s">
        <v>248</v>
      </c>
      <c r="G80" s="41" t="s">
        <v>405</v>
      </c>
      <c r="H80" s="22">
        <v>3757572</v>
      </c>
      <c r="I80" s="22">
        <v>0</v>
      </c>
      <c r="J80" s="22">
        <v>0</v>
      </c>
      <c r="K80" s="22">
        <v>0</v>
      </c>
      <c r="L80" s="22">
        <v>3757572</v>
      </c>
      <c r="M80" s="22">
        <v>2699674</v>
      </c>
      <c r="N80" s="54">
        <v>544850</v>
      </c>
      <c r="O80" s="22">
        <v>0</v>
      </c>
      <c r="P80" s="22">
        <v>0</v>
      </c>
      <c r="Q80" s="22">
        <v>3244524</v>
      </c>
      <c r="R80" s="22">
        <v>513048</v>
      </c>
    </row>
    <row r="81" spans="1:18" x14ac:dyDescent="0.2">
      <c r="A81" s="21" t="s">
        <v>506</v>
      </c>
      <c r="B81" s="20" t="s">
        <v>507</v>
      </c>
      <c r="C81" s="20" t="s">
        <v>310</v>
      </c>
      <c r="D81" s="20" t="s">
        <v>48</v>
      </c>
      <c r="E81" s="39">
        <v>43774</v>
      </c>
      <c r="F81" s="20" t="s">
        <v>248</v>
      </c>
      <c r="G81" s="41" t="s">
        <v>405</v>
      </c>
      <c r="H81" s="22">
        <v>2569648</v>
      </c>
      <c r="I81" s="22">
        <v>0</v>
      </c>
      <c r="J81" s="22">
        <v>0</v>
      </c>
      <c r="K81" s="22">
        <v>0</v>
      </c>
      <c r="L81" s="22">
        <v>2569648</v>
      </c>
      <c r="M81" s="22">
        <v>1811533</v>
      </c>
      <c r="N81" s="54">
        <v>372598</v>
      </c>
      <c r="O81" s="22">
        <v>0</v>
      </c>
      <c r="P81" s="22">
        <v>0</v>
      </c>
      <c r="Q81" s="22">
        <v>2184131</v>
      </c>
      <c r="R81" s="22">
        <v>385517</v>
      </c>
    </row>
    <row r="82" spans="1:18" x14ac:dyDescent="0.2">
      <c r="A82" s="21" t="s">
        <v>508</v>
      </c>
      <c r="B82" s="20" t="s">
        <v>509</v>
      </c>
      <c r="C82" s="20" t="s">
        <v>310</v>
      </c>
      <c r="D82" s="20" t="s">
        <v>48</v>
      </c>
      <c r="E82" s="39">
        <v>43774</v>
      </c>
      <c r="F82" s="20" t="s">
        <v>248</v>
      </c>
      <c r="G82" s="41" t="s">
        <v>405</v>
      </c>
      <c r="H82" s="22">
        <v>2569648</v>
      </c>
      <c r="I82" s="22">
        <v>0</v>
      </c>
      <c r="J82" s="22">
        <v>0</v>
      </c>
      <c r="K82" s="22">
        <v>0</v>
      </c>
      <c r="L82" s="22">
        <v>2569648</v>
      </c>
      <c r="M82" s="22">
        <v>1811533</v>
      </c>
      <c r="N82" s="54">
        <v>372598</v>
      </c>
      <c r="O82" s="22">
        <v>0</v>
      </c>
      <c r="P82" s="22">
        <v>0</v>
      </c>
      <c r="Q82" s="22">
        <v>2184131</v>
      </c>
      <c r="R82" s="22">
        <v>385517</v>
      </c>
    </row>
    <row r="83" spans="1:18" x14ac:dyDescent="0.2">
      <c r="A83" s="21" t="s">
        <v>510</v>
      </c>
      <c r="B83" s="20" t="s">
        <v>509</v>
      </c>
      <c r="C83" s="20" t="s">
        <v>310</v>
      </c>
      <c r="D83" s="20" t="s">
        <v>48</v>
      </c>
      <c r="E83" s="39">
        <v>43774</v>
      </c>
      <c r="F83" s="20" t="s">
        <v>248</v>
      </c>
      <c r="G83" s="41" t="s">
        <v>405</v>
      </c>
      <c r="H83" s="22">
        <v>2569648</v>
      </c>
      <c r="I83" s="22">
        <v>0</v>
      </c>
      <c r="J83" s="22">
        <v>0</v>
      </c>
      <c r="K83" s="22">
        <v>0</v>
      </c>
      <c r="L83" s="22">
        <v>2569648</v>
      </c>
      <c r="M83" s="22">
        <v>1811533</v>
      </c>
      <c r="N83" s="54">
        <v>372598</v>
      </c>
      <c r="O83" s="22">
        <v>0</v>
      </c>
      <c r="P83" s="22">
        <v>0</v>
      </c>
      <c r="Q83" s="22">
        <v>2184131</v>
      </c>
      <c r="R83" s="22">
        <v>385517</v>
      </c>
    </row>
    <row r="84" spans="1:18" x14ac:dyDescent="0.2">
      <c r="A84" s="21" t="s">
        <v>511</v>
      </c>
      <c r="B84" s="20" t="s">
        <v>512</v>
      </c>
      <c r="C84" s="20" t="s">
        <v>310</v>
      </c>
      <c r="D84" s="20" t="s">
        <v>48</v>
      </c>
      <c r="E84" s="39">
        <v>43774</v>
      </c>
      <c r="F84" s="20" t="s">
        <v>248</v>
      </c>
      <c r="G84" s="41" t="s">
        <v>405</v>
      </c>
      <c r="H84" s="22">
        <v>2569648</v>
      </c>
      <c r="I84" s="22">
        <v>0</v>
      </c>
      <c r="J84" s="22">
        <v>0</v>
      </c>
      <c r="K84" s="22">
        <v>0</v>
      </c>
      <c r="L84" s="22">
        <v>2569648</v>
      </c>
      <c r="M84" s="22">
        <v>1811533</v>
      </c>
      <c r="N84" s="54">
        <v>372598</v>
      </c>
      <c r="O84" s="22">
        <v>0</v>
      </c>
      <c r="P84" s="22">
        <v>0</v>
      </c>
      <c r="Q84" s="22">
        <v>2184131</v>
      </c>
      <c r="R84" s="22">
        <v>385517</v>
      </c>
    </row>
    <row r="85" spans="1:18" x14ac:dyDescent="0.2">
      <c r="A85" s="21" t="s">
        <v>513</v>
      </c>
      <c r="B85" s="20" t="s">
        <v>514</v>
      </c>
      <c r="C85" s="20" t="s">
        <v>310</v>
      </c>
      <c r="D85" s="20" t="s">
        <v>48</v>
      </c>
      <c r="E85" s="39">
        <v>43774</v>
      </c>
      <c r="F85" s="20" t="s">
        <v>248</v>
      </c>
      <c r="G85" s="41" t="s">
        <v>405</v>
      </c>
      <c r="H85" s="22">
        <v>2569648</v>
      </c>
      <c r="I85" s="22">
        <v>0</v>
      </c>
      <c r="J85" s="22">
        <v>0</v>
      </c>
      <c r="K85" s="22">
        <v>0</v>
      </c>
      <c r="L85" s="22">
        <v>2569648</v>
      </c>
      <c r="M85" s="22">
        <v>1811533</v>
      </c>
      <c r="N85" s="54">
        <v>372598</v>
      </c>
      <c r="O85" s="22">
        <v>0</v>
      </c>
      <c r="P85" s="22">
        <v>0</v>
      </c>
      <c r="Q85" s="22">
        <v>2184131</v>
      </c>
      <c r="R85" s="22">
        <v>385517</v>
      </c>
    </row>
    <row r="86" spans="1:18" x14ac:dyDescent="0.2">
      <c r="A86" s="21" t="s">
        <v>515</v>
      </c>
      <c r="B86" s="20" t="s">
        <v>516</v>
      </c>
      <c r="C86" s="20" t="s">
        <v>310</v>
      </c>
      <c r="D86" s="20" t="s">
        <v>48</v>
      </c>
      <c r="E86" s="39">
        <v>43774</v>
      </c>
      <c r="F86" s="20" t="s">
        <v>248</v>
      </c>
      <c r="G86" s="41" t="s">
        <v>405</v>
      </c>
      <c r="H86" s="22">
        <v>2569648</v>
      </c>
      <c r="I86" s="22">
        <v>0</v>
      </c>
      <c r="J86" s="22">
        <v>0</v>
      </c>
      <c r="K86" s="22">
        <v>0</v>
      </c>
      <c r="L86" s="22">
        <v>2569648</v>
      </c>
      <c r="M86" s="22">
        <v>1811533</v>
      </c>
      <c r="N86" s="54">
        <v>372598</v>
      </c>
      <c r="O86" s="22">
        <v>0</v>
      </c>
      <c r="P86" s="22">
        <v>0</v>
      </c>
      <c r="Q86" s="22">
        <v>2184131</v>
      </c>
      <c r="R86" s="22">
        <v>385517</v>
      </c>
    </row>
    <row r="87" spans="1:18" x14ac:dyDescent="0.2">
      <c r="A87" s="21" t="s">
        <v>517</v>
      </c>
      <c r="B87" s="20" t="s">
        <v>512</v>
      </c>
      <c r="C87" s="20" t="s">
        <v>310</v>
      </c>
      <c r="D87" s="20" t="s">
        <v>48</v>
      </c>
      <c r="E87" s="39">
        <v>43774</v>
      </c>
      <c r="F87" s="20" t="s">
        <v>248</v>
      </c>
      <c r="G87" s="41" t="s">
        <v>405</v>
      </c>
      <c r="H87" s="22">
        <v>2569648</v>
      </c>
      <c r="I87" s="22">
        <v>0</v>
      </c>
      <c r="J87" s="22">
        <v>0</v>
      </c>
      <c r="K87" s="22">
        <v>0</v>
      </c>
      <c r="L87" s="22">
        <v>2569648</v>
      </c>
      <c r="M87" s="22">
        <v>1811533</v>
      </c>
      <c r="N87" s="54">
        <v>372598</v>
      </c>
      <c r="O87" s="22">
        <v>0</v>
      </c>
      <c r="P87" s="22">
        <v>0</v>
      </c>
      <c r="Q87" s="22">
        <v>2184131</v>
      </c>
      <c r="R87" s="22">
        <v>385517</v>
      </c>
    </row>
    <row r="88" spans="1:18" x14ac:dyDescent="0.2">
      <c r="A88" s="21" t="s">
        <v>518</v>
      </c>
      <c r="B88" s="20" t="s">
        <v>519</v>
      </c>
      <c r="C88" s="20" t="s">
        <v>310</v>
      </c>
      <c r="D88" s="20" t="s">
        <v>48</v>
      </c>
      <c r="E88" s="39">
        <v>43774</v>
      </c>
      <c r="F88" s="20" t="s">
        <v>248</v>
      </c>
      <c r="G88" s="41" t="s">
        <v>405</v>
      </c>
      <c r="H88" s="22">
        <v>2569648</v>
      </c>
      <c r="I88" s="22">
        <v>0</v>
      </c>
      <c r="J88" s="22">
        <v>0</v>
      </c>
      <c r="K88" s="22">
        <v>0</v>
      </c>
      <c r="L88" s="22">
        <v>2569648</v>
      </c>
      <c r="M88" s="22">
        <v>1811533</v>
      </c>
      <c r="N88" s="54">
        <v>372598</v>
      </c>
      <c r="O88" s="22">
        <v>0</v>
      </c>
      <c r="P88" s="22">
        <v>0</v>
      </c>
      <c r="Q88" s="22">
        <v>2184131</v>
      </c>
      <c r="R88" s="22">
        <v>385517</v>
      </c>
    </row>
    <row r="89" spans="1:18" x14ac:dyDescent="0.2">
      <c r="A89" s="21" t="s">
        <v>520</v>
      </c>
      <c r="B89" s="20" t="s">
        <v>521</v>
      </c>
      <c r="C89" s="20" t="s">
        <v>310</v>
      </c>
      <c r="D89" s="20" t="s">
        <v>48</v>
      </c>
      <c r="E89" s="39">
        <v>43774</v>
      </c>
      <c r="F89" s="20" t="s">
        <v>248</v>
      </c>
      <c r="G89" s="41" t="s">
        <v>405</v>
      </c>
      <c r="H89" s="22">
        <v>7889551</v>
      </c>
      <c r="I89" s="22">
        <v>0</v>
      </c>
      <c r="J89" s="22">
        <v>0</v>
      </c>
      <c r="K89" s="22">
        <v>0</v>
      </c>
      <c r="L89" s="22">
        <v>7889551</v>
      </c>
      <c r="M89" s="22">
        <v>5788929</v>
      </c>
      <c r="N89" s="54">
        <v>1143982</v>
      </c>
      <c r="O89" s="22">
        <v>0</v>
      </c>
      <c r="P89" s="22">
        <v>0</v>
      </c>
      <c r="Q89" s="22">
        <v>6932911</v>
      </c>
      <c r="R89" s="22">
        <v>956640</v>
      </c>
    </row>
    <row r="90" spans="1:18" x14ac:dyDescent="0.2">
      <c r="A90" s="21" t="s">
        <v>542</v>
      </c>
      <c r="B90" s="20" t="s">
        <v>543</v>
      </c>
      <c r="C90" s="20" t="s">
        <v>310</v>
      </c>
      <c r="D90" s="20" t="s">
        <v>48</v>
      </c>
      <c r="E90" s="39">
        <v>43838</v>
      </c>
      <c r="F90" s="20" t="s">
        <v>248</v>
      </c>
      <c r="G90" s="41" t="s">
        <v>405</v>
      </c>
      <c r="H90" s="22">
        <v>454763</v>
      </c>
      <c r="I90" s="22">
        <v>0</v>
      </c>
      <c r="J90" s="22">
        <v>0</v>
      </c>
      <c r="K90" s="22">
        <v>0</v>
      </c>
      <c r="L90" s="22">
        <v>454763</v>
      </c>
      <c r="M90" s="22">
        <v>183609</v>
      </c>
      <c r="N90" s="54">
        <v>65938</v>
      </c>
      <c r="O90" s="22">
        <v>0</v>
      </c>
      <c r="P90" s="22">
        <v>0</v>
      </c>
      <c r="Q90" s="22">
        <v>249547</v>
      </c>
      <c r="R90" s="22">
        <v>205216</v>
      </c>
    </row>
    <row r="91" spans="1:18" x14ac:dyDescent="0.2">
      <c r="A91" s="21" t="s">
        <v>544</v>
      </c>
      <c r="B91" s="20" t="s">
        <v>545</v>
      </c>
      <c r="C91" s="20" t="s">
        <v>310</v>
      </c>
      <c r="D91" s="20" t="s">
        <v>48</v>
      </c>
      <c r="E91" s="39">
        <v>43838</v>
      </c>
      <c r="F91" s="20" t="s">
        <v>248</v>
      </c>
      <c r="G91" s="41" t="s">
        <v>405</v>
      </c>
      <c r="H91" s="22">
        <v>1165137</v>
      </c>
      <c r="I91" s="22">
        <v>0</v>
      </c>
      <c r="J91" s="22">
        <v>0</v>
      </c>
      <c r="K91" s="22">
        <v>0</v>
      </c>
      <c r="L91" s="22">
        <v>1165137</v>
      </c>
      <c r="M91" s="22">
        <v>502043</v>
      </c>
      <c r="N91" s="54">
        <v>168947</v>
      </c>
      <c r="O91" s="22">
        <v>0</v>
      </c>
      <c r="P91" s="22">
        <v>0</v>
      </c>
      <c r="Q91" s="22">
        <v>670990</v>
      </c>
      <c r="R91" s="22">
        <v>494147</v>
      </c>
    </row>
    <row r="92" spans="1:18" x14ac:dyDescent="0.2">
      <c r="A92" s="21" t="s">
        <v>546</v>
      </c>
      <c r="B92" s="20" t="s">
        <v>547</v>
      </c>
      <c r="C92" s="20" t="s">
        <v>310</v>
      </c>
      <c r="D92" s="20" t="s">
        <v>48</v>
      </c>
      <c r="E92" s="39">
        <v>43838</v>
      </c>
      <c r="F92" s="20" t="s">
        <v>248</v>
      </c>
      <c r="G92" s="41" t="s">
        <v>405</v>
      </c>
      <c r="H92" s="22">
        <v>1195312</v>
      </c>
      <c r="I92" s="22">
        <v>0</v>
      </c>
      <c r="J92" s="22">
        <v>0</v>
      </c>
      <c r="K92" s="22">
        <v>0</v>
      </c>
      <c r="L92" s="22">
        <v>1195312</v>
      </c>
      <c r="M92" s="22">
        <v>515584</v>
      </c>
      <c r="N92" s="54">
        <v>173316</v>
      </c>
      <c r="O92" s="22">
        <v>0</v>
      </c>
      <c r="P92" s="22">
        <v>0</v>
      </c>
      <c r="Q92" s="22">
        <v>688900</v>
      </c>
      <c r="R92" s="22">
        <v>506412</v>
      </c>
    </row>
    <row r="93" spans="1:18" x14ac:dyDescent="0.2">
      <c r="A93" s="21" t="s">
        <v>548</v>
      </c>
      <c r="B93" s="20" t="s">
        <v>549</v>
      </c>
      <c r="C93" s="20" t="s">
        <v>310</v>
      </c>
      <c r="D93" s="20" t="s">
        <v>48</v>
      </c>
      <c r="E93" s="39">
        <v>43838</v>
      </c>
      <c r="F93" s="20" t="s">
        <v>248</v>
      </c>
      <c r="G93" s="41" t="s">
        <v>405</v>
      </c>
      <c r="H93" s="22">
        <v>896913</v>
      </c>
      <c r="I93" s="22">
        <v>0</v>
      </c>
      <c r="J93" s="22">
        <v>0</v>
      </c>
      <c r="K93" s="22">
        <v>0</v>
      </c>
      <c r="L93" s="22">
        <v>896913</v>
      </c>
      <c r="M93" s="22">
        <v>381817</v>
      </c>
      <c r="N93" s="54">
        <v>130055</v>
      </c>
      <c r="O93" s="22">
        <v>0</v>
      </c>
      <c r="P93" s="22">
        <v>0</v>
      </c>
      <c r="Q93" s="22">
        <v>511872</v>
      </c>
      <c r="R93" s="22">
        <v>385041</v>
      </c>
    </row>
    <row r="94" spans="1:18" x14ac:dyDescent="0.2">
      <c r="A94" s="21" t="s">
        <v>550</v>
      </c>
      <c r="B94" s="20" t="s">
        <v>547</v>
      </c>
      <c r="C94" s="20" t="s">
        <v>310</v>
      </c>
      <c r="D94" s="20" t="s">
        <v>48</v>
      </c>
      <c r="E94" s="39">
        <v>43850</v>
      </c>
      <c r="F94" s="20" t="s">
        <v>248</v>
      </c>
      <c r="G94" s="41" t="s">
        <v>405</v>
      </c>
      <c r="H94" s="22">
        <v>8474241</v>
      </c>
      <c r="I94" s="22">
        <v>0</v>
      </c>
      <c r="J94" s="22">
        <v>0</v>
      </c>
      <c r="K94" s="22">
        <v>0</v>
      </c>
      <c r="L94" s="22">
        <v>8474241</v>
      </c>
      <c r="M94" s="22">
        <v>3753790</v>
      </c>
      <c r="N94" s="54">
        <v>1228764</v>
      </c>
      <c r="O94" s="22">
        <v>0</v>
      </c>
      <c r="P94" s="22">
        <v>0</v>
      </c>
      <c r="Q94" s="22">
        <v>4982554</v>
      </c>
      <c r="R94" s="22">
        <v>3491687</v>
      </c>
    </row>
    <row r="95" spans="1:18" x14ac:dyDescent="0.2">
      <c r="A95" s="21" t="s">
        <v>552</v>
      </c>
      <c r="B95" s="20" t="s">
        <v>553</v>
      </c>
      <c r="C95" s="20" t="s">
        <v>310</v>
      </c>
      <c r="D95" s="20" t="s">
        <v>48</v>
      </c>
      <c r="E95" s="39">
        <v>43850</v>
      </c>
      <c r="F95" s="20" t="s">
        <v>248</v>
      </c>
      <c r="G95" s="41" t="s">
        <v>405</v>
      </c>
      <c r="H95" s="22">
        <v>13151397</v>
      </c>
      <c r="I95" s="22">
        <v>0</v>
      </c>
      <c r="J95" s="22">
        <v>0</v>
      </c>
      <c r="K95" s="22">
        <v>0</v>
      </c>
      <c r="L95" s="22">
        <v>13151397</v>
      </c>
      <c r="M95" s="22">
        <v>5836649</v>
      </c>
      <c r="N95" s="54">
        <v>1906951</v>
      </c>
      <c r="O95" s="22">
        <v>0</v>
      </c>
      <c r="P95" s="22">
        <v>0</v>
      </c>
      <c r="Q95" s="22">
        <v>7743600</v>
      </c>
      <c r="R95" s="22">
        <v>5407797</v>
      </c>
    </row>
    <row r="96" spans="1:18" x14ac:dyDescent="0.2">
      <c r="A96" s="21" t="s">
        <v>555</v>
      </c>
      <c r="B96" s="20" t="s">
        <v>556</v>
      </c>
      <c r="C96" s="20" t="s">
        <v>310</v>
      </c>
      <c r="D96" s="20" t="s">
        <v>48</v>
      </c>
      <c r="E96" s="39">
        <v>43850</v>
      </c>
      <c r="F96" s="20" t="s">
        <v>248</v>
      </c>
      <c r="G96" s="41" t="s">
        <v>405</v>
      </c>
      <c r="H96" s="22">
        <v>280836</v>
      </c>
      <c r="I96" s="22">
        <v>0</v>
      </c>
      <c r="J96" s="22">
        <v>0</v>
      </c>
      <c r="K96" s="22">
        <v>0</v>
      </c>
      <c r="L96" s="22">
        <v>280836</v>
      </c>
      <c r="M96" s="22">
        <v>105037</v>
      </c>
      <c r="N96" s="54">
        <v>40725</v>
      </c>
      <c r="O96" s="22">
        <v>0</v>
      </c>
      <c r="P96" s="22">
        <v>0</v>
      </c>
      <c r="Q96" s="22">
        <v>145762</v>
      </c>
      <c r="R96" s="22">
        <v>135074</v>
      </c>
    </row>
    <row r="97" spans="1:18" x14ac:dyDescent="0.2">
      <c r="A97" s="21" t="s">
        <v>557</v>
      </c>
      <c r="B97" s="20" t="s">
        <v>547</v>
      </c>
      <c r="C97" s="20" t="s">
        <v>310</v>
      </c>
      <c r="D97" s="20" t="s">
        <v>48</v>
      </c>
      <c r="E97" s="39">
        <v>43864</v>
      </c>
      <c r="F97" s="20" t="s">
        <v>248</v>
      </c>
      <c r="G97" s="41" t="s">
        <v>405</v>
      </c>
      <c r="H97" s="22">
        <v>8474241</v>
      </c>
      <c r="I97" s="22">
        <v>0</v>
      </c>
      <c r="J97" s="22">
        <v>0</v>
      </c>
      <c r="K97" s="22">
        <v>0</v>
      </c>
      <c r="L97" s="22">
        <v>8474241</v>
      </c>
      <c r="M97" s="22">
        <v>3724876</v>
      </c>
      <c r="N97" s="54">
        <v>1228764</v>
      </c>
      <c r="O97" s="22">
        <v>0</v>
      </c>
      <c r="P97" s="22">
        <v>0</v>
      </c>
      <c r="Q97" s="22">
        <v>4953640</v>
      </c>
      <c r="R97" s="22">
        <v>3520601</v>
      </c>
    </row>
    <row r="98" spans="1:18" x14ac:dyDescent="0.2">
      <c r="A98" s="21" t="s">
        <v>558</v>
      </c>
      <c r="B98" s="20" t="s">
        <v>559</v>
      </c>
      <c r="C98" s="20" t="s">
        <v>310</v>
      </c>
      <c r="D98" s="20" t="s">
        <v>48</v>
      </c>
      <c r="E98" s="39">
        <v>43864</v>
      </c>
      <c r="F98" s="20" t="s">
        <v>248</v>
      </c>
      <c r="G98" s="41" t="s">
        <v>405</v>
      </c>
      <c r="H98" s="22">
        <v>14245248</v>
      </c>
      <c r="I98" s="22">
        <v>0</v>
      </c>
      <c r="J98" s="22">
        <v>0</v>
      </c>
      <c r="K98" s="22">
        <v>0</v>
      </c>
      <c r="L98" s="22">
        <v>14245248</v>
      </c>
      <c r="M98" s="22">
        <v>6274983</v>
      </c>
      <c r="N98" s="54">
        <v>2065559</v>
      </c>
      <c r="O98" s="22">
        <v>0</v>
      </c>
      <c r="P98" s="22">
        <v>0</v>
      </c>
      <c r="Q98" s="22">
        <v>8340542</v>
      </c>
      <c r="R98" s="22">
        <v>5904706</v>
      </c>
    </row>
    <row r="99" spans="1:18" x14ac:dyDescent="0.2">
      <c r="A99" s="21" t="s">
        <v>570</v>
      </c>
      <c r="B99" s="20" t="s">
        <v>571</v>
      </c>
      <c r="C99" s="20" t="s">
        <v>310</v>
      </c>
      <c r="D99" s="20" t="s">
        <v>48</v>
      </c>
      <c r="E99" s="39">
        <v>43958</v>
      </c>
      <c r="F99" s="20" t="s">
        <v>248</v>
      </c>
      <c r="G99" s="41" t="s">
        <v>405</v>
      </c>
      <c r="H99" s="22">
        <v>1133900</v>
      </c>
      <c r="I99" s="22">
        <v>0</v>
      </c>
      <c r="J99" s="22">
        <v>0</v>
      </c>
      <c r="K99" s="22">
        <v>0</v>
      </c>
      <c r="L99" s="22">
        <v>1133900</v>
      </c>
      <c r="M99" s="22">
        <v>474846</v>
      </c>
      <c r="N99" s="54">
        <v>164417</v>
      </c>
      <c r="O99" s="22">
        <v>0</v>
      </c>
      <c r="P99" s="22">
        <v>0</v>
      </c>
      <c r="Q99" s="22">
        <v>639263</v>
      </c>
      <c r="R99" s="22">
        <v>494637</v>
      </c>
    </row>
    <row r="100" spans="1:18" x14ac:dyDescent="0.2">
      <c r="A100" s="21" t="s">
        <v>580</v>
      </c>
      <c r="B100" s="20" t="s">
        <v>581</v>
      </c>
      <c r="C100" s="20" t="s">
        <v>310</v>
      </c>
      <c r="D100" s="20" t="s">
        <v>48</v>
      </c>
      <c r="E100" s="39">
        <v>44001</v>
      </c>
      <c r="F100" s="20" t="s">
        <v>248</v>
      </c>
      <c r="G100" s="41" t="s">
        <v>405</v>
      </c>
      <c r="H100" s="22">
        <v>4220921</v>
      </c>
      <c r="I100" s="22">
        <v>0</v>
      </c>
      <c r="J100" s="22">
        <v>0</v>
      </c>
      <c r="K100" s="22">
        <v>0</v>
      </c>
      <c r="L100" s="22">
        <v>4220921</v>
      </c>
      <c r="M100" s="22">
        <v>1705739</v>
      </c>
      <c r="N100" s="54">
        <v>612034</v>
      </c>
      <c r="O100" s="22">
        <v>0</v>
      </c>
      <c r="P100" s="22">
        <v>0</v>
      </c>
      <c r="Q100" s="22">
        <v>2317773</v>
      </c>
      <c r="R100" s="22">
        <v>1903148</v>
      </c>
    </row>
    <row r="101" spans="1:18" x14ac:dyDescent="0.2">
      <c r="A101" s="21" t="s">
        <v>582</v>
      </c>
      <c r="B101" s="20" t="s">
        <v>583</v>
      </c>
      <c r="C101" s="20" t="s">
        <v>310</v>
      </c>
      <c r="D101" s="20" t="s">
        <v>48</v>
      </c>
      <c r="E101" s="39">
        <v>44001</v>
      </c>
      <c r="F101" s="20" t="s">
        <v>248</v>
      </c>
      <c r="G101" s="41" t="s">
        <v>405</v>
      </c>
      <c r="H101" s="22">
        <v>3906630</v>
      </c>
      <c r="I101" s="22">
        <v>0</v>
      </c>
      <c r="J101" s="22">
        <v>0</v>
      </c>
      <c r="K101" s="22">
        <v>0</v>
      </c>
      <c r="L101" s="22">
        <v>3906630</v>
      </c>
      <c r="M101" s="22">
        <v>1577451</v>
      </c>
      <c r="N101" s="54">
        <v>566457</v>
      </c>
      <c r="O101" s="22">
        <v>0</v>
      </c>
      <c r="P101" s="22">
        <v>0</v>
      </c>
      <c r="Q101" s="22">
        <v>2143908</v>
      </c>
      <c r="R101" s="22">
        <v>1762722</v>
      </c>
    </row>
    <row r="102" spans="1:18" x14ac:dyDescent="0.2">
      <c r="A102" s="21" t="s">
        <v>584</v>
      </c>
      <c r="B102" s="20" t="s">
        <v>585</v>
      </c>
      <c r="C102" s="20" t="s">
        <v>310</v>
      </c>
      <c r="D102" s="20" t="s">
        <v>48</v>
      </c>
      <c r="E102" s="39">
        <v>44001</v>
      </c>
      <c r="F102" s="20" t="s">
        <v>248</v>
      </c>
      <c r="G102" s="41" t="s">
        <v>405</v>
      </c>
      <c r="H102" s="22">
        <v>3906630</v>
      </c>
      <c r="I102" s="22">
        <v>0</v>
      </c>
      <c r="J102" s="22">
        <v>0</v>
      </c>
      <c r="K102" s="22">
        <v>0</v>
      </c>
      <c r="L102" s="22">
        <v>3906630</v>
      </c>
      <c r="M102" s="22">
        <v>1577451</v>
      </c>
      <c r="N102" s="54">
        <v>566457</v>
      </c>
      <c r="O102" s="22">
        <v>0</v>
      </c>
      <c r="P102" s="22">
        <v>0</v>
      </c>
      <c r="Q102" s="22">
        <v>2143908</v>
      </c>
      <c r="R102" s="22">
        <v>1762722</v>
      </c>
    </row>
    <row r="103" spans="1:18" x14ac:dyDescent="0.2">
      <c r="A103" s="21" t="s">
        <v>586</v>
      </c>
      <c r="B103" s="20" t="s">
        <v>587</v>
      </c>
      <c r="C103" s="20" t="s">
        <v>310</v>
      </c>
      <c r="D103" s="20" t="s">
        <v>48</v>
      </c>
      <c r="E103" s="39">
        <v>44001</v>
      </c>
      <c r="F103" s="20" t="s">
        <v>248</v>
      </c>
      <c r="G103" s="41" t="s">
        <v>405</v>
      </c>
      <c r="H103" s="22">
        <v>3906630</v>
      </c>
      <c r="I103" s="22">
        <v>0</v>
      </c>
      <c r="J103" s="22">
        <v>0</v>
      </c>
      <c r="K103" s="22">
        <v>0</v>
      </c>
      <c r="L103" s="22">
        <v>3906630</v>
      </c>
      <c r="M103" s="22">
        <v>1577451</v>
      </c>
      <c r="N103" s="54">
        <v>566457</v>
      </c>
      <c r="O103" s="22">
        <v>0</v>
      </c>
      <c r="P103" s="22">
        <v>0</v>
      </c>
      <c r="Q103" s="22">
        <v>2143908</v>
      </c>
      <c r="R103" s="22">
        <v>1762722</v>
      </c>
    </row>
    <row r="104" spans="1:18" x14ac:dyDescent="0.2">
      <c r="A104" s="21" t="s">
        <v>588</v>
      </c>
      <c r="B104" s="20" t="s">
        <v>589</v>
      </c>
      <c r="C104" s="20" t="s">
        <v>310</v>
      </c>
      <c r="D104" s="20" t="s">
        <v>48</v>
      </c>
      <c r="E104" s="39">
        <v>44001</v>
      </c>
      <c r="F104" s="20" t="s">
        <v>248</v>
      </c>
      <c r="G104" s="41" t="s">
        <v>405</v>
      </c>
      <c r="H104" s="22">
        <v>3313856</v>
      </c>
      <c r="I104" s="22">
        <v>0</v>
      </c>
      <c r="J104" s="22">
        <v>0</v>
      </c>
      <c r="K104" s="22">
        <v>0</v>
      </c>
      <c r="L104" s="22">
        <v>3313856</v>
      </c>
      <c r="M104" s="22">
        <v>1335478</v>
      </c>
      <c r="N104" s="54">
        <v>480507</v>
      </c>
      <c r="O104" s="22">
        <v>0</v>
      </c>
      <c r="P104" s="22">
        <v>0</v>
      </c>
      <c r="Q104" s="22">
        <v>1815985</v>
      </c>
      <c r="R104" s="22">
        <v>1497871</v>
      </c>
    </row>
    <row r="105" spans="1:18" x14ac:dyDescent="0.2">
      <c r="A105" s="21" t="s">
        <v>590</v>
      </c>
      <c r="B105" s="20" t="s">
        <v>591</v>
      </c>
      <c r="C105" s="20" t="s">
        <v>310</v>
      </c>
      <c r="D105" s="20" t="s">
        <v>48</v>
      </c>
      <c r="E105" s="39">
        <v>44001</v>
      </c>
      <c r="F105" s="20" t="s">
        <v>248</v>
      </c>
      <c r="G105" s="41" t="s">
        <v>405</v>
      </c>
      <c r="H105" s="22">
        <v>3313856</v>
      </c>
      <c r="I105" s="22">
        <v>0</v>
      </c>
      <c r="J105" s="22">
        <v>0</v>
      </c>
      <c r="K105" s="22">
        <v>0</v>
      </c>
      <c r="L105" s="22">
        <v>3313856</v>
      </c>
      <c r="M105" s="22">
        <v>1335478</v>
      </c>
      <c r="N105" s="54">
        <v>480507</v>
      </c>
      <c r="O105" s="22">
        <v>0</v>
      </c>
      <c r="P105" s="22">
        <v>0</v>
      </c>
      <c r="Q105" s="22">
        <v>1815985</v>
      </c>
      <c r="R105" s="22">
        <v>1497871</v>
      </c>
    </row>
    <row r="106" spans="1:18" x14ac:dyDescent="0.2">
      <c r="A106" s="21" t="s">
        <v>592</v>
      </c>
      <c r="B106" s="20" t="s">
        <v>593</v>
      </c>
      <c r="C106" s="20" t="s">
        <v>310</v>
      </c>
      <c r="D106" s="20" t="s">
        <v>48</v>
      </c>
      <c r="E106" s="39">
        <v>44001</v>
      </c>
      <c r="F106" s="20" t="s">
        <v>248</v>
      </c>
      <c r="G106" s="41" t="s">
        <v>405</v>
      </c>
      <c r="H106" s="22">
        <v>3313856</v>
      </c>
      <c r="I106" s="22">
        <v>0</v>
      </c>
      <c r="J106" s="22">
        <v>0</v>
      </c>
      <c r="K106" s="22">
        <v>0</v>
      </c>
      <c r="L106" s="22">
        <v>3313856</v>
      </c>
      <c r="M106" s="22">
        <v>1335478</v>
      </c>
      <c r="N106" s="54">
        <v>480507</v>
      </c>
      <c r="O106" s="22">
        <v>0</v>
      </c>
      <c r="P106" s="22">
        <v>0</v>
      </c>
      <c r="Q106" s="22">
        <v>1815985</v>
      </c>
      <c r="R106" s="22">
        <v>1497871</v>
      </c>
    </row>
    <row r="107" spans="1:18" x14ac:dyDescent="0.2">
      <c r="A107" s="21" t="s">
        <v>594</v>
      </c>
      <c r="B107" s="20" t="s">
        <v>595</v>
      </c>
      <c r="C107" s="20" t="s">
        <v>310</v>
      </c>
      <c r="D107" s="20" t="s">
        <v>48</v>
      </c>
      <c r="E107" s="39">
        <v>44001</v>
      </c>
      <c r="F107" s="20" t="s">
        <v>248</v>
      </c>
      <c r="G107" s="41" t="s">
        <v>405</v>
      </c>
      <c r="H107" s="22">
        <v>3313856</v>
      </c>
      <c r="I107" s="22">
        <v>0</v>
      </c>
      <c r="J107" s="22">
        <v>0</v>
      </c>
      <c r="K107" s="22">
        <v>0</v>
      </c>
      <c r="L107" s="22">
        <v>3313856</v>
      </c>
      <c r="M107" s="22">
        <v>1335478</v>
      </c>
      <c r="N107" s="54">
        <v>480507</v>
      </c>
      <c r="O107" s="22">
        <v>0</v>
      </c>
      <c r="P107" s="22">
        <v>0</v>
      </c>
      <c r="Q107" s="22">
        <v>1815985</v>
      </c>
      <c r="R107" s="22">
        <v>1497871</v>
      </c>
    </row>
    <row r="108" spans="1:18" x14ac:dyDescent="0.2">
      <c r="A108" s="21" t="s">
        <v>596</v>
      </c>
      <c r="B108" s="20" t="s">
        <v>597</v>
      </c>
      <c r="C108" s="20" t="s">
        <v>310</v>
      </c>
      <c r="D108" s="20" t="s">
        <v>48</v>
      </c>
      <c r="E108" s="39">
        <v>44001</v>
      </c>
      <c r="F108" s="20" t="s">
        <v>248</v>
      </c>
      <c r="G108" s="41" t="s">
        <v>405</v>
      </c>
      <c r="H108" s="22">
        <v>3313856</v>
      </c>
      <c r="I108" s="22">
        <v>0</v>
      </c>
      <c r="J108" s="22">
        <v>0</v>
      </c>
      <c r="K108" s="22">
        <v>0</v>
      </c>
      <c r="L108" s="22">
        <v>3313856</v>
      </c>
      <c r="M108" s="22">
        <v>1335478</v>
      </c>
      <c r="N108" s="54">
        <v>480507</v>
      </c>
      <c r="O108" s="22">
        <v>0</v>
      </c>
      <c r="P108" s="22">
        <v>0</v>
      </c>
      <c r="Q108" s="22">
        <v>1815985</v>
      </c>
      <c r="R108" s="22">
        <v>1497871</v>
      </c>
    </row>
    <row r="109" spans="1:18" x14ac:dyDescent="0.2">
      <c r="A109" s="21" t="s">
        <v>598</v>
      </c>
      <c r="B109" s="20" t="s">
        <v>599</v>
      </c>
      <c r="C109" s="20" t="s">
        <v>310</v>
      </c>
      <c r="D109" s="20" t="s">
        <v>48</v>
      </c>
      <c r="E109" s="39">
        <v>44001</v>
      </c>
      <c r="F109" s="20" t="s">
        <v>248</v>
      </c>
      <c r="G109" s="41" t="s">
        <v>405</v>
      </c>
      <c r="H109" s="22">
        <v>6333426</v>
      </c>
      <c r="I109" s="22">
        <v>0</v>
      </c>
      <c r="J109" s="22">
        <v>0</v>
      </c>
      <c r="K109" s="22">
        <v>0</v>
      </c>
      <c r="L109" s="22">
        <v>6333426</v>
      </c>
      <c r="M109" s="22">
        <v>2568062</v>
      </c>
      <c r="N109" s="54">
        <v>918352</v>
      </c>
      <c r="O109" s="22">
        <v>0</v>
      </c>
      <c r="P109" s="22">
        <v>0</v>
      </c>
      <c r="Q109" s="22">
        <v>3486414</v>
      </c>
      <c r="R109" s="22">
        <v>2847012</v>
      </c>
    </row>
    <row r="110" spans="1:18" x14ac:dyDescent="0.2">
      <c r="A110" s="21" t="s">
        <v>600</v>
      </c>
      <c r="B110" s="20" t="s">
        <v>601</v>
      </c>
      <c r="C110" s="20" t="s">
        <v>310</v>
      </c>
      <c r="D110" s="20" t="s">
        <v>48</v>
      </c>
      <c r="E110" s="39">
        <v>44001</v>
      </c>
      <c r="F110" s="20" t="s">
        <v>248</v>
      </c>
      <c r="G110" s="41" t="s">
        <v>405</v>
      </c>
      <c r="H110" s="22">
        <v>6333426</v>
      </c>
      <c r="I110" s="22">
        <v>0</v>
      </c>
      <c r="J110" s="22">
        <v>0</v>
      </c>
      <c r="K110" s="22">
        <v>0</v>
      </c>
      <c r="L110" s="22">
        <v>6333426</v>
      </c>
      <c r="M110" s="22">
        <v>2568062</v>
      </c>
      <c r="N110" s="54">
        <v>918352</v>
      </c>
      <c r="O110" s="22">
        <v>0</v>
      </c>
      <c r="P110" s="22">
        <v>0</v>
      </c>
      <c r="Q110" s="22">
        <v>3486414</v>
      </c>
      <c r="R110" s="22">
        <v>2847012</v>
      </c>
    </row>
    <row r="111" spans="1:18" x14ac:dyDescent="0.2">
      <c r="A111" s="21" t="s">
        <v>602</v>
      </c>
      <c r="B111" s="20" t="s">
        <v>603</v>
      </c>
      <c r="C111" s="20" t="s">
        <v>310</v>
      </c>
      <c r="D111" s="20" t="s">
        <v>48</v>
      </c>
      <c r="E111" s="39">
        <v>44001</v>
      </c>
      <c r="F111" s="20" t="s">
        <v>248</v>
      </c>
      <c r="G111" s="41" t="s">
        <v>405</v>
      </c>
      <c r="H111" s="22">
        <v>6333426</v>
      </c>
      <c r="I111" s="22">
        <v>0</v>
      </c>
      <c r="J111" s="22">
        <v>0</v>
      </c>
      <c r="K111" s="22">
        <v>0</v>
      </c>
      <c r="L111" s="22">
        <v>6333426</v>
      </c>
      <c r="M111" s="22">
        <v>2568062</v>
      </c>
      <c r="N111" s="54">
        <v>918352</v>
      </c>
      <c r="O111" s="22">
        <v>0</v>
      </c>
      <c r="P111" s="22">
        <v>0</v>
      </c>
      <c r="Q111" s="22">
        <v>3486414</v>
      </c>
      <c r="R111" s="22">
        <v>2847012</v>
      </c>
    </row>
    <row r="112" spans="1:18" x14ac:dyDescent="0.2">
      <c r="A112" s="21" t="s">
        <v>604</v>
      </c>
      <c r="B112" s="20" t="s">
        <v>605</v>
      </c>
      <c r="C112" s="20" t="s">
        <v>310</v>
      </c>
      <c r="D112" s="20" t="s">
        <v>48</v>
      </c>
      <c r="E112" s="39">
        <v>44001</v>
      </c>
      <c r="F112" s="20" t="s">
        <v>248</v>
      </c>
      <c r="G112" s="41" t="s">
        <v>405</v>
      </c>
      <c r="H112" s="22">
        <v>6333426</v>
      </c>
      <c r="I112" s="22">
        <v>0</v>
      </c>
      <c r="J112" s="22">
        <v>0</v>
      </c>
      <c r="K112" s="22">
        <v>0</v>
      </c>
      <c r="L112" s="22">
        <v>6333426</v>
      </c>
      <c r="M112" s="22">
        <v>2568062</v>
      </c>
      <c r="N112" s="54">
        <v>918352</v>
      </c>
      <c r="O112" s="22">
        <v>0</v>
      </c>
      <c r="P112" s="22">
        <v>0</v>
      </c>
      <c r="Q112" s="22">
        <v>3486414</v>
      </c>
      <c r="R112" s="22">
        <v>2847012</v>
      </c>
    </row>
    <row r="113" spans="1:18" x14ac:dyDescent="0.2">
      <c r="A113" s="21" t="s">
        <v>606</v>
      </c>
      <c r="B113" s="20" t="s">
        <v>607</v>
      </c>
      <c r="C113" s="20" t="s">
        <v>310</v>
      </c>
      <c r="D113" s="20" t="s">
        <v>48</v>
      </c>
      <c r="E113" s="39">
        <v>44001</v>
      </c>
      <c r="F113" s="20" t="s">
        <v>248</v>
      </c>
      <c r="G113" s="41" t="s">
        <v>405</v>
      </c>
      <c r="H113" s="22">
        <v>5155834</v>
      </c>
      <c r="I113" s="22">
        <v>0</v>
      </c>
      <c r="J113" s="22">
        <v>0</v>
      </c>
      <c r="K113" s="22">
        <v>0</v>
      </c>
      <c r="L113" s="22">
        <v>5155834</v>
      </c>
      <c r="M113" s="22">
        <v>2087361</v>
      </c>
      <c r="N113" s="54">
        <v>747592</v>
      </c>
      <c r="O113" s="22">
        <v>0</v>
      </c>
      <c r="P113" s="22">
        <v>0</v>
      </c>
      <c r="Q113" s="22">
        <v>2834953</v>
      </c>
      <c r="R113" s="22">
        <v>2320881</v>
      </c>
    </row>
    <row r="114" spans="1:18" x14ac:dyDescent="0.2">
      <c r="A114" s="21" t="s">
        <v>608</v>
      </c>
      <c r="B114" s="20" t="s">
        <v>609</v>
      </c>
      <c r="C114" s="20" t="s">
        <v>310</v>
      </c>
      <c r="D114" s="20" t="s">
        <v>48</v>
      </c>
      <c r="E114" s="39">
        <v>44001</v>
      </c>
      <c r="F114" s="20" t="s">
        <v>248</v>
      </c>
      <c r="G114" s="41" t="s">
        <v>405</v>
      </c>
      <c r="H114" s="22">
        <v>6377188</v>
      </c>
      <c r="I114" s="22">
        <v>0</v>
      </c>
      <c r="J114" s="22">
        <v>0</v>
      </c>
      <c r="K114" s="22">
        <v>0</v>
      </c>
      <c r="L114" s="22">
        <v>6377188</v>
      </c>
      <c r="M114" s="22">
        <v>2585916</v>
      </c>
      <c r="N114" s="54">
        <v>924695</v>
      </c>
      <c r="O114" s="22">
        <v>0</v>
      </c>
      <c r="P114" s="22">
        <v>0</v>
      </c>
      <c r="Q114" s="22">
        <v>3510611</v>
      </c>
      <c r="R114" s="22">
        <v>2866577</v>
      </c>
    </row>
    <row r="115" spans="1:18" x14ac:dyDescent="0.2">
      <c r="A115" s="21" t="s">
        <v>610</v>
      </c>
      <c r="B115" s="20" t="s">
        <v>611</v>
      </c>
      <c r="C115" s="20" t="s">
        <v>310</v>
      </c>
      <c r="D115" s="20" t="s">
        <v>48</v>
      </c>
      <c r="E115" s="39">
        <v>44001</v>
      </c>
      <c r="F115" s="20" t="s">
        <v>248</v>
      </c>
      <c r="G115" s="41" t="s">
        <v>405</v>
      </c>
      <c r="H115" s="22">
        <v>7220598</v>
      </c>
      <c r="I115" s="22">
        <v>0</v>
      </c>
      <c r="J115" s="22">
        <v>0</v>
      </c>
      <c r="K115" s="22">
        <v>0</v>
      </c>
      <c r="L115" s="22">
        <v>7220598</v>
      </c>
      <c r="M115" s="22">
        <v>2930194</v>
      </c>
      <c r="N115" s="54">
        <v>1046987</v>
      </c>
      <c r="O115" s="22">
        <v>0</v>
      </c>
      <c r="P115" s="22">
        <v>0</v>
      </c>
      <c r="Q115" s="22">
        <v>3977181</v>
      </c>
      <c r="R115" s="22">
        <v>3243417</v>
      </c>
    </row>
    <row r="116" spans="1:18" x14ac:dyDescent="0.2">
      <c r="A116" s="21" t="s">
        <v>612</v>
      </c>
      <c r="B116" s="20" t="s">
        <v>613</v>
      </c>
      <c r="C116" s="20" t="s">
        <v>310</v>
      </c>
      <c r="D116" s="20" t="s">
        <v>48</v>
      </c>
      <c r="E116" s="39">
        <v>44001</v>
      </c>
      <c r="F116" s="20" t="s">
        <v>248</v>
      </c>
      <c r="G116" s="41" t="s">
        <v>405</v>
      </c>
      <c r="H116" s="22">
        <v>7220598</v>
      </c>
      <c r="I116" s="22">
        <v>0</v>
      </c>
      <c r="J116" s="22">
        <v>0</v>
      </c>
      <c r="K116" s="22">
        <v>0</v>
      </c>
      <c r="L116" s="22">
        <v>7220598</v>
      </c>
      <c r="M116" s="22">
        <v>2930194</v>
      </c>
      <c r="N116" s="54">
        <v>1046987</v>
      </c>
      <c r="O116" s="22">
        <v>0</v>
      </c>
      <c r="P116" s="22">
        <v>0</v>
      </c>
      <c r="Q116" s="22">
        <v>3977181</v>
      </c>
      <c r="R116" s="22">
        <v>3243417</v>
      </c>
    </row>
    <row r="117" spans="1:18" x14ac:dyDescent="0.2">
      <c r="A117" s="21" t="s">
        <v>614</v>
      </c>
      <c r="B117" s="20" t="s">
        <v>615</v>
      </c>
      <c r="C117" s="20" t="s">
        <v>310</v>
      </c>
      <c r="D117" s="20" t="s">
        <v>48</v>
      </c>
      <c r="E117" s="39">
        <v>44001</v>
      </c>
      <c r="F117" s="20" t="s">
        <v>248</v>
      </c>
      <c r="G117" s="41" t="s">
        <v>405</v>
      </c>
      <c r="H117" s="22">
        <v>12428263</v>
      </c>
      <c r="I117" s="22">
        <v>0</v>
      </c>
      <c r="J117" s="22">
        <v>0</v>
      </c>
      <c r="K117" s="22">
        <v>0</v>
      </c>
      <c r="L117" s="22">
        <v>12428263</v>
      </c>
      <c r="M117" s="22">
        <v>5055958</v>
      </c>
      <c r="N117" s="54">
        <v>1802100</v>
      </c>
      <c r="O117" s="22">
        <v>0</v>
      </c>
      <c r="P117" s="22">
        <v>0</v>
      </c>
      <c r="Q117" s="22">
        <v>6858058</v>
      </c>
      <c r="R117" s="22">
        <v>5570205</v>
      </c>
    </row>
    <row r="118" spans="1:18" x14ac:dyDescent="0.2">
      <c r="A118" s="21" t="s">
        <v>616</v>
      </c>
      <c r="B118" s="20" t="s">
        <v>617</v>
      </c>
      <c r="C118" s="20" t="s">
        <v>310</v>
      </c>
      <c r="D118" s="20" t="s">
        <v>48</v>
      </c>
      <c r="E118" s="39">
        <v>44001</v>
      </c>
      <c r="F118" s="20" t="s">
        <v>248</v>
      </c>
      <c r="G118" s="41" t="s">
        <v>405</v>
      </c>
      <c r="H118" s="22">
        <v>3906630</v>
      </c>
      <c r="I118" s="22">
        <v>0</v>
      </c>
      <c r="J118" s="22">
        <v>0</v>
      </c>
      <c r="K118" s="22">
        <v>0</v>
      </c>
      <c r="L118" s="22">
        <v>3906630</v>
      </c>
      <c r="M118" s="22">
        <v>1577451</v>
      </c>
      <c r="N118" s="54">
        <v>566457</v>
      </c>
      <c r="O118" s="22">
        <v>0</v>
      </c>
      <c r="P118" s="22">
        <v>0</v>
      </c>
      <c r="Q118" s="22">
        <v>2143908</v>
      </c>
      <c r="R118" s="22">
        <v>1762722</v>
      </c>
    </row>
    <row r="119" spans="1:18" x14ac:dyDescent="0.2">
      <c r="A119" s="21" t="s">
        <v>618</v>
      </c>
      <c r="B119" s="20" t="s">
        <v>619</v>
      </c>
      <c r="C119" s="20" t="s">
        <v>310</v>
      </c>
      <c r="D119" s="20" t="s">
        <v>48</v>
      </c>
      <c r="E119" s="39">
        <v>44114</v>
      </c>
      <c r="F119" s="20" t="s">
        <v>248</v>
      </c>
      <c r="G119" s="41" t="s">
        <v>405</v>
      </c>
      <c r="H119" s="22">
        <v>1127037</v>
      </c>
      <c r="I119" s="22">
        <v>0</v>
      </c>
      <c r="J119" s="22">
        <v>0</v>
      </c>
      <c r="K119" s="22">
        <v>0</v>
      </c>
      <c r="L119" s="22">
        <v>1127037</v>
      </c>
      <c r="M119" s="22">
        <v>413605</v>
      </c>
      <c r="N119" s="54">
        <v>163424</v>
      </c>
      <c r="O119" s="22">
        <v>0</v>
      </c>
      <c r="P119" s="22">
        <v>0</v>
      </c>
      <c r="Q119" s="22">
        <v>577029</v>
      </c>
      <c r="R119" s="22">
        <v>550008</v>
      </c>
    </row>
    <row r="120" spans="1:18" x14ac:dyDescent="0.2">
      <c r="A120" s="21" t="s">
        <v>620</v>
      </c>
      <c r="B120" s="20" t="s">
        <v>621</v>
      </c>
      <c r="C120" s="20" t="s">
        <v>310</v>
      </c>
      <c r="D120" s="20" t="s">
        <v>48</v>
      </c>
      <c r="E120" s="39">
        <v>44014</v>
      </c>
      <c r="F120" s="20" t="s">
        <v>248</v>
      </c>
      <c r="G120" s="41" t="s">
        <v>405</v>
      </c>
      <c r="H120" s="22">
        <v>5564134</v>
      </c>
      <c r="I120" s="22">
        <v>0</v>
      </c>
      <c r="J120" s="22">
        <v>0</v>
      </c>
      <c r="K120" s="22">
        <v>0</v>
      </c>
      <c r="L120" s="22">
        <v>5564134</v>
      </c>
      <c r="M120" s="22">
        <v>2236477</v>
      </c>
      <c r="N120" s="54">
        <v>806800</v>
      </c>
      <c r="O120" s="22">
        <v>0</v>
      </c>
      <c r="P120" s="22">
        <v>0</v>
      </c>
      <c r="Q120" s="22">
        <v>3043277</v>
      </c>
      <c r="R120" s="22">
        <v>2520857</v>
      </c>
    </row>
    <row r="121" spans="1:18" x14ac:dyDescent="0.2">
      <c r="A121" s="21" t="s">
        <v>622</v>
      </c>
      <c r="B121" s="20" t="s">
        <v>623</v>
      </c>
      <c r="C121" s="20" t="s">
        <v>310</v>
      </c>
      <c r="D121" s="20" t="s">
        <v>48</v>
      </c>
      <c r="E121" s="39">
        <v>44014</v>
      </c>
      <c r="F121" s="20" t="s">
        <v>248</v>
      </c>
      <c r="G121" s="41" t="s">
        <v>405</v>
      </c>
      <c r="H121" s="22">
        <v>5564134</v>
      </c>
      <c r="I121" s="22">
        <v>0</v>
      </c>
      <c r="J121" s="22">
        <v>0</v>
      </c>
      <c r="K121" s="22">
        <v>0</v>
      </c>
      <c r="L121" s="22">
        <v>5564134</v>
      </c>
      <c r="M121" s="22">
        <v>2236477</v>
      </c>
      <c r="N121" s="54">
        <v>806800</v>
      </c>
      <c r="O121" s="22">
        <v>0</v>
      </c>
      <c r="P121" s="22">
        <v>0</v>
      </c>
      <c r="Q121" s="22">
        <v>3043277</v>
      </c>
      <c r="R121" s="22">
        <v>2520857</v>
      </c>
    </row>
    <row r="122" spans="1:18" x14ac:dyDescent="0.2">
      <c r="A122" s="21" t="s">
        <v>624</v>
      </c>
      <c r="B122" s="20" t="s">
        <v>625</v>
      </c>
      <c r="C122" s="20" t="s">
        <v>310</v>
      </c>
      <c r="D122" s="20" t="s">
        <v>48</v>
      </c>
      <c r="E122" s="39">
        <v>44014</v>
      </c>
      <c r="F122" s="20" t="s">
        <v>248</v>
      </c>
      <c r="G122" s="41" t="s">
        <v>405</v>
      </c>
      <c r="H122" s="22">
        <v>5564134</v>
      </c>
      <c r="I122" s="22">
        <v>0</v>
      </c>
      <c r="J122" s="22">
        <v>0</v>
      </c>
      <c r="K122" s="22">
        <v>0</v>
      </c>
      <c r="L122" s="22">
        <v>5564134</v>
      </c>
      <c r="M122" s="22">
        <v>2236477</v>
      </c>
      <c r="N122" s="54">
        <v>806800</v>
      </c>
      <c r="O122" s="22">
        <v>0</v>
      </c>
      <c r="P122" s="22">
        <v>0</v>
      </c>
      <c r="Q122" s="22">
        <v>3043277</v>
      </c>
      <c r="R122" s="22">
        <v>2520857</v>
      </c>
    </row>
    <row r="123" spans="1:18" x14ac:dyDescent="0.2">
      <c r="A123" s="21" t="s">
        <v>626</v>
      </c>
      <c r="B123" s="20" t="s">
        <v>627</v>
      </c>
      <c r="C123" s="20" t="s">
        <v>310</v>
      </c>
      <c r="D123" s="20" t="s">
        <v>48</v>
      </c>
      <c r="E123" s="39">
        <v>44014</v>
      </c>
      <c r="F123" s="20" t="s">
        <v>248</v>
      </c>
      <c r="G123" s="41" t="s">
        <v>405</v>
      </c>
      <c r="H123" s="22">
        <v>5564134</v>
      </c>
      <c r="I123" s="22">
        <v>0</v>
      </c>
      <c r="J123" s="22">
        <v>0</v>
      </c>
      <c r="K123" s="22">
        <v>0</v>
      </c>
      <c r="L123" s="22">
        <v>5564134</v>
      </c>
      <c r="M123" s="22">
        <v>2236477</v>
      </c>
      <c r="N123" s="54">
        <v>806800</v>
      </c>
      <c r="O123" s="22">
        <v>0</v>
      </c>
      <c r="P123" s="22">
        <v>0</v>
      </c>
      <c r="Q123" s="22">
        <v>3043277</v>
      </c>
      <c r="R123" s="22">
        <v>2520857</v>
      </c>
    </row>
    <row r="124" spans="1:18" x14ac:dyDescent="0.2">
      <c r="A124" s="21" t="s">
        <v>628</v>
      </c>
      <c r="B124" s="20" t="s">
        <v>629</v>
      </c>
      <c r="C124" s="20" t="s">
        <v>310</v>
      </c>
      <c r="D124" s="20" t="s">
        <v>48</v>
      </c>
      <c r="E124" s="39">
        <v>44014</v>
      </c>
      <c r="F124" s="20" t="s">
        <v>248</v>
      </c>
      <c r="G124" s="41" t="s">
        <v>405</v>
      </c>
      <c r="H124" s="22">
        <v>5564134</v>
      </c>
      <c r="I124" s="22">
        <v>0</v>
      </c>
      <c r="J124" s="22">
        <v>0</v>
      </c>
      <c r="K124" s="22">
        <v>0</v>
      </c>
      <c r="L124" s="22">
        <v>5564134</v>
      </c>
      <c r="M124" s="22">
        <v>2236477</v>
      </c>
      <c r="N124" s="54">
        <v>806800</v>
      </c>
      <c r="O124" s="22">
        <v>0</v>
      </c>
      <c r="P124" s="22">
        <v>0</v>
      </c>
      <c r="Q124" s="22">
        <v>3043277</v>
      </c>
      <c r="R124" s="22">
        <v>2520857</v>
      </c>
    </row>
    <row r="125" spans="1:18" x14ac:dyDescent="0.2">
      <c r="A125" s="21" t="s">
        <v>630</v>
      </c>
      <c r="B125" s="20" t="s">
        <v>631</v>
      </c>
      <c r="C125" s="20" t="s">
        <v>310</v>
      </c>
      <c r="D125" s="20" t="s">
        <v>48</v>
      </c>
      <c r="E125" s="39">
        <v>44014</v>
      </c>
      <c r="F125" s="20" t="s">
        <v>248</v>
      </c>
      <c r="G125" s="41" t="s">
        <v>405</v>
      </c>
      <c r="H125" s="22">
        <v>8700849</v>
      </c>
      <c r="I125" s="22">
        <v>0</v>
      </c>
      <c r="J125" s="22">
        <v>0</v>
      </c>
      <c r="K125" s="22">
        <v>0</v>
      </c>
      <c r="L125" s="22">
        <v>8700849</v>
      </c>
      <c r="M125" s="22">
        <v>3506859</v>
      </c>
      <c r="N125" s="54">
        <v>1261626</v>
      </c>
      <c r="O125" s="22">
        <v>0</v>
      </c>
      <c r="P125" s="22">
        <v>0</v>
      </c>
      <c r="Q125" s="22">
        <v>4768485</v>
      </c>
      <c r="R125" s="22">
        <v>3932364</v>
      </c>
    </row>
    <row r="126" spans="1:18" x14ac:dyDescent="0.2">
      <c r="A126" s="21" t="s">
        <v>632</v>
      </c>
      <c r="B126" s="20" t="s">
        <v>633</v>
      </c>
      <c r="C126" s="20" t="s">
        <v>310</v>
      </c>
      <c r="D126" s="20" t="s">
        <v>48</v>
      </c>
      <c r="E126" s="39">
        <v>44014</v>
      </c>
      <c r="F126" s="20" t="s">
        <v>248</v>
      </c>
      <c r="G126" s="41" t="s">
        <v>405</v>
      </c>
      <c r="H126" s="22">
        <v>8700849</v>
      </c>
      <c r="I126" s="22">
        <v>0</v>
      </c>
      <c r="J126" s="22">
        <v>0</v>
      </c>
      <c r="K126" s="22">
        <v>0</v>
      </c>
      <c r="L126" s="22">
        <v>8700849</v>
      </c>
      <c r="M126" s="22">
        <v>3506859</v>
      </c>
      <c r="N126" s="54">
        <v>1261626</v>
      </c>
      <c r="O126" s="22">
        <v>0</v>
      </c>
      <c r="P126" s="22">
        <v>0</v>
      </c>
      <c r="Q126" s="22">
        <v>4768485</v>
      </c>
      <c r="R126" s="22">
        <v>3932364</v>
      </c>
    </row>
    <row r="127" spans="1:18" x14ac:dyDescent="0.2">
      <c r="A127" s="21" t="s">
        <v>634</v>
      </c>
      <c r="B127" s="20" t="s">
        <v>635</v>
      </c>
      <c r="C127" s="20" t="s">
        <v>310</v>
      </c>
      <c r="D127" s="20" t="s">
        <v>48</v>
      </c>
      <c r="E127" s="39">
        <v>44014</v>
      </c>
      <c r="F127" s="20" t="s">
        <v>248</v>
      </c>
      <c r="G127" s="41" t="s">
        <v>405</v>
      </c>
      <c r="H127" s="22">
        <v>8700849</v>
      </c>
      <c r="I127" s="22">
        <v>0</v>
      </c>
      <c r="J127" s="22">
        <v>0</v>
      </c>
      <c r="K127" s="22">
        <v>0</v>
      </c>
      <c r="L127" s="22">
        <v>8700849</v>
      </c>
      <c r="M127" s="22">
        <v>3506859</v>
      </c>
      <c r="N127" s="54">
        <v>1261626</v>
      </c>
      <c r="O127" s="22">
        <v>0</v>
      </c>
      <c r="P127" s="22">
        <v>0</v>
      </c>
      <c r="Q127" s="22">
        <v>4768485</v>
      </c>
      <c r="R127" s="22">
        <v>3932364</v>
      </c>
    </row>
    <row r="128" spans="1:18" x14ac:dyDescent="0.2">
      <c r="A128" s="21" t="s">
        <v>636</v>
      </c>
      <c r="B128" s="20" t="s">
        <v>637</v>
      </c>
      <c r="C128" s="20" t="s">
        <v>310</v>
      </c>
      <c r="D128" s="20" t="s">
        <v>48</v>
      </c>
      <c r="E128" s="39">
        <v>44014</v>
      </c>
      <c r="F128" s="20" t="s">
        <v>248</v>
      </c>
      <c r="G128" s="41" t="s">
        <v>405</v>
      </c>
      <c r="H128" s="22">
        <v>8700849</v>
      </c>
      <c r="I128" s="22">
        <v>0</v>
      </c>
      <c r="J128" s="22">
        <v>0</v>
      </c>
      <c r="K128" s="22">
        <v>0</v>
      </c>
      <c r="L128" s="22">
        <v>8700849</v>
      </c>
      <c r="M128" s="22">
        <v>3506859</v>
      </c>
      <c r="N128" s="54">
        <v>1261626</v>
      </c>
      <c r="O128" s="22">
        <v>0</v>
      </c>
      <c r="P128" s="22">
        <v>0</v>
      </c>
      <c r="Q128" s="22">
        <v>4768485</v>
      </c>
      <c r="R128" s="22">
        <v>3932364</v>
      </c>
    </row>
    <row r="129" spans="1:18" x14ac:dyDescent="0.2">
      <c r="A129" s="21" t="s">
        <v>638</v>
      </c>
      <c r="B129" s="20" t="s">
        <v>639</v>
      </c>
      <c r="C129" s="20" t="s">
        <v>310</v>
      </c>
      <c r="D129" s="20" t="s">
        <v>48</v>
      </c>
      <c r="E129" s="39">
        <v>44014</v>
      </c>
      <c r="F129" s="20" t="s">
        <v>248</v>
      </c>
      <c r="G129" s="41" t="s">
        <v>405</v>
      </c>
      <c r="H129" s="22">
        <v>8700849</v>
      </c>
      <c r="I129" s="22">
        <v>0</v>
      </c>
      <c r="J129" s="22">
        <v>0</v>
      </c>
      <c r="K129" s="22">
        <v>0</v>
      </c>
      <c r="L129" s="22">
        <v>8700849</v>
      </c>
      <c r="M129" s="22">
        <v>3506859</v>
      </c>
      <c r="N129" s="54">
        <v>1261626</v>
      </c>
      <c r="O129" s="22">
        <v>0</v>
      </c>
      <c r="P129" s="22">
        <v>0</v>
      </c>
      <c r="Q129" s="22">
        <v>4768485</v>
      </c>
      <c r="R129" s="22">
        <v>3932364</v>
      </c>
    </row>
    <row r="130" spans="1:18" x14ac:dyDescent="0.2">
      <c r="A130" s="21" t="s">
        <v>640</v>
      </c>
      <c r="B130" s="20" t="s">
        <v>641</v>
      </c>
      <c r="C130" s="20" t="s">
        <v>310</v>
      </c>
      <c r="D130" s="20" t="s">
        <v>48</v>
      </c>
      <c r="E130" s="39">
        <v>44014</v>
      </c>
      <c r="F130" s="20" t="s">
        <v>248</v>
      </c>
      <c r="G130" s="41" t="s">
        <v>405</v>
      </c>
      <c r="H130" s="22">
        <v>12457254</v>
      </c>
      <c r="I130" s="22">
        <v>0</v>
      </c>
      <c r="J130" s="22">
        <v>0</v>
      </c>
      <c r="K130" s="22">
        <v>0</v>
      </c>
      <c r="L130" s="22">
        <v>12457254</v>
      </c>
      <c r="M130" s="22">
        <v>5028198</v>
      </c>
      <c r="N130" s="54">
        <v>1806302</v>
      </c>
      <c r="O130" s="22">
        <v>0</v>
      </c>
      <c r="P130" s="22">
        <v>0</v>
      </c>
      <c r="Q130" s="22">
        <v>6834500</v>
      </c>
      <c r="R130" s="22">
        <v>5622754</v>
      </c>
    </row>
    <row r="131" spans="1:18" x14ac:dyDescent="0.2">
      <c r="A131" s="21" t="s">
        <v>642</v>
      </c>
      <c r="B131" s="20" t="s">
        <v>643</v>
      </c>
      <c r="C131" s="20" t="s">
        <v>310</v>
      </c>
      <c r="D131" s="20" t="s">
        <v>48</v>
      </c>
      <c r="E131" s="39">
        <v>44014</v>
      </c>
      <c r="F131" s="20" t="s">
        <v>248</v>
      </c>
      <c r="G131" s="41" t="s">
        <v>405</v>
      </c>
      <c r="H131" s="22">
        <v>12457254</v>
      </c>
      <c r="I131" s="22">
        <v>0</v>
      </c>
      <c r="J131" s="22">
        <v>0</v>
      </c>
      <c r="K131" s="22">
        <v>0</v>
      </c>
      <c r="L131" s="22">
        <v>12457254</v>
      </c>
      <c r="M131" s="22">
        <v>5028198</v>
      </c>
      <c r="N131" s="54">
        <v>1806302</v>
      </c>
      <c r="O131" s="22">
        <v>0</v>
      </c>
      <c r="P131" s="22">
        <v>0</v>
      </c>
      <c r="Q131" s="22">
        <v>6834500</v>
      </c>
      <c r="R131" s="22">
        <v>5622754</v>
      </c>
    </row>
    <row r="132" spans="1:18" x14ac:dyDescent="0.2">
      <c r="A132" s="21" t="s">
        <v>644</v>
      </c>
      <c r="B132" s="20" t="s">
        <v>645</v>
      </c>
      <c r="C132" s="20" t="s">
        <v>310</v>
      </c>
      <c r="D132" s="20" t="s">
        <v>48</v>
      </c>
      <c r="E132" s="39">
        <v>44048</v>
      </c>
      <c r="F132" s="20" t="s">
        <v>248</v>
      </c>
      <c r="G132" s="41" t="s">
        <v>405</v>
      </c>
      <c r="H132" s="22">
        <v>962312</v>
      </c>
      <c r="I132" s="22">
        <v>0</v>
      </c>
      <c r="J132" s="22">
        <v>0</v>
      </c>
      <c r="K132" s="22">
        <v>0</v>
      </c>
      <c r="L132" s="22">
        <v>962312</v>
      </c>
      <c r="M132" s="22">
        <v>365337</v>
      </c>
      <c r="N132" s="54">
        <v>139537</v>
      </c>
      <c r="O132" s="22">
        <v>0</v>
      </c>
      <c r="P132" s="22">
        <v>0</v>
      </c>
      <c r="Q132" s="22">
        <v>504874</v>
      </c>
      <c r="R132" s="22">
        <v>457438</v>
      </c>
    </row>
    <row r="133" spans="1:18" x14ac:dyDescent="0.2">
      <c r="A133" s="21" t="s">
        <v>646</v>
      </c>
      <c r="B133" s="20" t="s">
        <v>645</v>
      </c>
      <c r="C133" s="20" t="s">
        <v>310</v>
      </c>
      <c r="D133" s="20" t="s">
        <v>48</v>
      </c>
      <c r="E133" s="39">
        <v>44048</v>
      </c>
      <c r="F133" s="20" t="s">
        <v>248</v>
      </c>
      <c r="G133" s="41" t="s">
        <v>405</v>
      </c>
      <c r="H133" s="22">
        <v>962312</v>
      </c>
      <c r="I133" s="22">
        <v>0</v>
      </c>
      <c r="J133" s="22">
        <v>0</v>
      </c>
      <c r="K133" s="22">
        <v>0</v>
      </c>
      <c r="L133" s="22">
        <v>962312</v>
      </c>
      <c r="M133" s="22">
        <v>365337</v>
      </c>
      <c r="N133" s="54">
        <v>139537</v>
      </c>
      <c r="O133" s="22">
        <v>0</v>
      </c>
      <c r="P133" s="22">
        <v>0</v>
      </c>
      <c r="Q133" s="22">
        <v>504874</v>
      </c>
      <c r="R133" s="22">
        <v>457438</v>
      </c>
    </row>
    <row r="134" spans="1:18" x14ac:dyDescent="0.2">
      <c r="A134" s="21" t="s">
        <v>647</v>
      </c>
      <c r="B134" s="20" t="s">
        <v>648</v>
      </c>
      <c r="C134" s="20" t="s">
        <v>310</v>
      </c>
      <c r="D134" s="20" t="s">
        <v>48</v>
      </c>
      <c r="E134" s="39">
        <v>44048</v>
      </c>
      <c r="F134" s="20" t="s">
        <v>248</v>
      </c>
      <c r="G134" s="41" t="s">
        <v>405</v>
      </c>
      <c r="H134" s="22">
        <v>941257</v>
      </c>
      <c r="I134" s="22">
        <v>0</v>
      </c>
      <c r="J134" s="22">
        <v>0</v>
      </c>
      <c r="K134" s="22">
        <v>0</v>
      </c>
      <c r="L134" s="22">
        <v>941257</v>
      </c>
      <c r="M134" s="22">
        <v>356985</v>
      </c>
      <c r="N134" s="54">
        <v>136486</v>
      </c>
      <c r="O134" s="22">
        <v>0</v>
      </c>
      <c r="P134" s="22">
        <v>0</v>
      </c>
      <c r="Q134" s="22">
        <v>493471</v>
      </c>
      <c r="R134" s="22">
        <v>447786</v>
      </c>
    </row>
    <row r="135" spans="1:18" x14ac:dyDescent="0.2">
      <c r="A135" s="21" t="s">
        <v>649</v>
      </c>
      <c r="B135" s="20" t="s">
        <v>648</v>
      </c>
      <c r="C135" s="20" t="s">
        <v>310</v>
      </c>
      <c r="D135" s="20" t="s">
        <v>48</v>
      </c>
      <c r="E135" s="39">
        <v>44048</v>
      </c>
      <c r="F135" s="20" t="s">
        <v>248</v>
      </c>
      <c r="G135" s="41" t="s">
        <v>405</v>
      </c>
      <c r="H135" s="22">
        <v>941257</v>
      </c>
      <c r="I135" s="22">
        <v>0</v>
      </c>
      <c r="J135" s="22">
        <v>0</v>
      </c>
      <c r="K135" s="22">
        <v>0</v>
      </c>
      <c r="L135" s="22">
        <v>941257</v>
      </c>
      <c r="M135" s="22">
        <v>356985</v>
      </c>
      <c r="N135" s="54">
        <v>136486</v>
      </c>
      <c r="O135" s="22">
        <v>0</v>
      </c>
      <c r="P135" s="22">
        <v>0</v>
      </c>
      <c r="Q135" s="22">
        <v>493471</v>
      </c>
      <c r="R135" s="22">
        <v>447786</v>
      </c>
    </row>
    <row r="136" spans="1:18" x14ac:dyDescent="0.2">
      <c r="A136" s="21" t="s">
        <v>650</v>
      </c>
      <c r="B136" s="20" t="s">
        <v>648</v>
      </c>
      <c r="C136" s="20" t="s">
        <v>310</v>
      </c>
      <c r="D136" s="20" t="s">
        <v>48</v>
      </c>
      <c r="E136" s="39">
        <v>44048</v>
      </c>
      <c r="F136" s="20" t="s">
        <v>248</v>
      </c>
      <c r="G136" s="41" t="s">
        <v>405</v>
      </c>
      <c r="H136" s="22">
        <v>941257</v>
      </c>
      <c r="I136" s="22">
        <v>0</v>
      </c>
      <c r="J136" s="22">
        <v>0</v>
      </c>
      <c r="K136" s="22">
        <v>0</v>
      </c>
      <c r="L136" s="22">
        <v>941257</v>
      </c>
      <c r="M136" s="22">
        <v>356985</v>
      </c>
      <c r="N136" s="54">
        <v>136486</v>
      </c>
      <c r="O136" s="22">
        <v>0</v>
      </c>
      <c r="P136" s="22">
        <v>0</v>
      </c>
      <c r="Q136" s="22">
        <v>493471</v>
      </c>
      <c r="R136" s="22">
        <v>447786</v>
      </c>
    </row>
    <row r="137" spans="1:18" x14ac:dyDescent="0.2">
      <c r="A137" s="21" t="s">
        <v>651</v>
      </c>
      <c r="B137" s="20" t="s">
        <v>648</v>
      </c>
      <c r="C137" s="20" t="s">
        <v>310</v>
      </c>
      <c r="D137" s="20" t="s">
        <v>48</v>
      </c>
      <c r="E137" s="39">
        <v>44048</v>
      </c>
      <c r="F137" s="20" t="s">
        <v>248</v>
      </c>
      <c r="G137" s="41" t="s">
        <v>405</v>
      </c>
      <c r="H137" s="22">
        <v>941257</v>
      </c>
      <c r="I137" s="22">
        <v>0</v>
      </c>
      <c r="J137" s="22">
        <v>0</v>
      </c>
      <c r="K137" s="22">
        <v>0</v>
      </c>
      <c r="L137" s="22">
        <v>941257</v>
      </c>
      <c r="M137" s="22">
        <v>356985</v>
      </c>
      <c r="N137" s="54">
        <v>136486</v>
      </c>
      <c r="O137" s="22">
        <v>0</v>
      </c>
      <c r="P137" s="22">
        <v>0</v>
      </c>
      <c r="Q137" s="22">
        <v>493471</v>
      </c>
      <c r="R137" s="22">
        <v>447786</v>
      </c>
    </row>
    <row r="138" spans="1:18" x14ac:dyDescent="0.2">
      <c r="A138" s="21" t="s">
        <v>652</v>
      </c>
      <c r="B138" s="20" t="s">
        <v>648</v>
      </c>
      <c r="C138" s="20" t="s">
        <v>310</v>
      </c>
      <c r="D138" s="20" t="s">
        <v>48</v>
      </c>
      <c r="E138" s="39">
        <v>44048</v>
      </c>
      <c r="F138" s="20" t="s">
        <v>248</v>
      </c>
      <c r="G138" s="41" t="s">
        <v>405</v>
      </c>
      <c r="H138" s="22">
        <v>941257</v>
      </c>
      <c r="I138" s="22">
        <v>0</v>
      </c>
      <c r="J138" s="22">
        <v>0</v>
      </c>
      <c r="K138" s="22">
        <v>0</v>
      </c>
      <c r="L138" s="22">
        <v>941257</v>
      </c>
      <c r="M138" s="22">
        <v>356985</v>
      </c>
      <c r="N138" s="54">
        <v>136486</v>
      </c>
      <c r="O138" s="22">
        <v>0</v>
      </c>
      <c r="P138" s="22">
        <v>0</v>
      </c>
      <c r="Q138" s="22">
        <v>493471</v>
      </c>
      <c r="R138" s="22">
        <v>447786</v>
      </c>
    </row>
    <row r="139" spans="1:18" x14ac:dyDescent="0.2">
      <c r="A139" s="21" t="s">
        <v>653</v>
      </c>
      <c r="B139" s="20" t="s">
        <v>648</v>
      </c>
      <c r="C139" s="20" t="s">
        <v>310</v>
      </c>
      <c r="D139" s="20" t="s">
        <v>48</v>
      </c>
      <c r="E139" s="39">
        <v>44048</v>
      </c>
      <c r="F139" s="20" t="s">
        <v>248</v>
      </c>
      <c r="G139" s="41" t="s">
        <v>405</v>
      </c>
      <c r="H139" s="22">
        <v>941257</v>
      </c>
      <c r="I139" s="22">
        <v>0</v>
      </c>
      <c r="J139" s="22">
        <v>0</v>
      </c>
      <c r="K139" s="22">
        <v>0</v>
      </c>
      <c r="L139" s="22">
        <v>941257</v>
      </c>
      <c r="M139" s="22">
        <v>356985</v>
      </c>
      <c r="N139" s="54">
        <v>136486</v>
      </c>
      <c r="O139" s="22">
        <v>0</v>
      </c>
      <c r="P139" s="22">
        <v>0</v>
      </c>
      <c r="Q139" s="22">
        <v>493471</v>
      </c>
      <c r="R139" s="22">
        <v>447786</v>
      </c>
    </row>
    <row r="140" spans="1:18" x14ac:dyDescent="0.2">
      <c r="A140" s="21" t="s">
        <v>654</v>
      </c>
      <c r="B140" s="20" t="s">
        <v>648</v>
      </c>
      <c r="C140" s="20" t="s">
        <v>310</v>
      </c>
      <c r="D140" s="20" t="s">
        <v>48</v>
      </c>
      <c r="E140" s="39">
        <v>44048</v>
      </c>
      <c r="F140" s="20" t="s">
        <v>248</v>
      </c>
      <c r="G140" s="41" t="s">
        <v>405</v>
      </c>
      <c r="H140" s="22">
        <v>941257</v>
      </c>
      <c r="I140" s="22">
        <v>0</v>
      </c>
      <c r="J140" s="22">
        <v>0</v>
      </c>
      <c r="K140" s="22">
        <v>0</v>
      </c>
      <c r="L140" s="22">
        <v>941257</v>
      </c>
      <c r="M140" s="22">
        <v>356985</v>
      </c>
      <c r="N140" s="54">
        <v>136486</v>
      </c>
      <c r="O140" s="22">
        <v>0</v>
      </c>
      <c r="P140" s="22">
        <v>0</v>
      </c>
      <c r="Q140" s="22">
        <v>493471</v>
      </c>
      <c r="R140" s="22">
        <v>447786</v>
      </c>
    </row>
    <row r="141" spans="1:18" x14ac:dyDescent="0.2">
      <c r="A141" s="21" t="s">
        <v>655</v>
      </c>
      <c r="B141" s="20" t="s">
        <v>656</v>
      </c>
      <c r="C141" s="20" t="s">
        <v>310</v>
      </c>
      <c r="D141" s="20" t="s">
        <v>48</v>
      </c>
      <c r="E141" s="39">
        <v>44048</v>
      </c>
      <c r="F141" s="20" t="s">
        <v>248</v>
      </c>
      <c r="G141" s="41" t="s">
        <v>405</v>
      </c>
      <c r="H141" s="22">
        <v>941257</v>
      </c>
      <c r="I141" s="22">
        <v>0</v>
      </c>
      <c r="J141" s="22">
        <v>0</v>
      </c>
      <c r="K141" s="22">
        <v>0</v>
      </c>
      <c r="L141" s="22">
        <v>941257</v>
      </c>
      <c r="M141" s="22">
        <v>356985</v>
      </c>
      <c r="N141" s="54">
        <v>136486</v>
      </c>
      <c r="O141" s="22">
        <v>0</v>
      </c>
      <c r="P141" s="22">
        <v>0</v>
      </c>
      <c r="Q141" s="22">
        <v>493471</v>
      </c>
      <c r="R141" s="22">
        <v>447786</v>
      </c>
    </row>
    <row r="142" spans="1:18" x14ac:dyDescent="0.2">
      <c r="A142" s="21" t="s">
        <v>657</v>
      </c>
      <c r="B142" s="20" t="s">
        <v>658</v>
      </c>
      <c r="C142" s="20" t="s">
        <v>310</v>
      </c>
      <c r="D142" s="20" t="s">
        <v>48</v>
      </c>
      <c r="E142" s="39">
        <v>44048</v>
      </c>
      <c r="F142" s="20" t="s">
        <v>248</v>
      </c>
      <c r="G142" s="41" t="s">
        <v>405</v>
      </c>
      <c r="H142" s="22">
        <v>1118181</v>
      </c>
      <c r="I142" s="22">
        <v>0</v>
      </c>
      <c r="J142" s="22">
        <v>0</v>
      </c>
      <c r="K142" s="22">
        <v>0</v>
      </c>
      <c r="L142" s="22">
        <v>1118181</v>
      </c>
      <c r="M142" s="22">
        <v>427151</v>
      </c>
      <c r="N142" s="54">
        <v>162132</v>
      </c>
      <c r="O142" s="22">
        <v>0</v>
      </c>
      <c r="P142" s="22">
        <v>0</v>
      </c>
      <c r="Q142" s="22">
        <v>589283</v>
      </c>
      <c r="R142" s="22">
        <v>528898</v>
      </c>
    </row>
    <row r="143" spans="1:18" x14ac:dyDescent="0.2">
      <c r="A143" s="21" t="s">
        <v>659</v>
      </c>
      <c r="B143" s="20" t="s">
        <v>658</v>
      </c>
      <c r="C143" s="20" t="s">
        <v>310</v>
      </c>
      <c r="D143" s="20" t="s">
        <v>48</v>
      </c>
      <c r="E143" s="39">
        <v>44048</v>
      </c>
      <c r="F143" s="20" t="s">
        <v>248</v>
      </c>
      <c r="G143" s="41" t="s">
        <v>405</v>
      </c>
      <c r="H143" s="22">
        <v>1118181</v>
      </c>
      <c r="I143" s="22">
        <v>0</v>
      </c>
      <c r="J143" s="22">
        <v>0</v>
      </c>
      <c r="K143" s="22">
        <v>0</v>
      </c>
      <c r="L143" s="22">
        <v>1118181</v>
      </c>
      <c r="M143" s="22">
        <v>427151</v>
      </c>
      <c r="N143" s="54">
        <v>162132</v>
      </c>
      <c r="O143" s="22">
        <v>0</v>
      </c>
      <c r="P143" s="22">
        <v>0</v>
      </c>
      <c r="Q143" s="22">
        <v>589283</v>
      </c>
      <c r="R143" s="22">
        <v>528898</v>
      </c>
    </row>
    <row r="144" spans="1:18" x14ac:dyDescent="0.2">
      <c r="A144" s="21" t="s">
        <v>660</v>
      </c>
      <c r="B144" s="20" t="s">
        <v>658</v>
      </c>
      <c r="C144" s="20" t="s">
        <v>310</v>
      </c>
      <c r="D144" s="20" t="s">
        <v>48</v>
      </c>
      <c r="E144" s="39">
        <v>44048</v>
      </c>
      <c r="F144" s="20" t="s">
        <v>248</v>
      </c>
      <c r="G144" s="41" t="s">
        <v>405</v>
      </c>
      <c r="H144" s="22">
        <v>1118181</v>
      </c>
      <c r="I144" s="22">
        <v>0</v>
      </c>
      <c r="J144" s="22">
        <v>0</v>
      </c>
      <c r="K144" s="22">
        <v>0</v>
      </c>
      <c r="L144" s="22">
        <v>1118181</v>
      </c>
      <c r="M144" s="22">
        <v>427151</v>
      </c>
      <c r="N144" s="54">
        <v>162132</v>
      </c>
      <c r="O144" s="22">
        <v>0</v>
      </c>
      <c r="P144" s="22">
        <v>0</v>
      </c>
      <c r="Q144" s="22">
        <v>589283</v>
      </c>
      <c r="R144" s="22">
        <v>528898</v>
      </c>
    </row>
    <row r="145" spans="1:18" x14ac:dyDescent="0.2">
      <c r="A145" s="21" t="s">
        <v>661</v>
      </c>
      <c r="B145" s="20" t="s">
        <v>658</v>
      </c>
      <c r="C145" s="20" t="s">
        <v>310</v>
      </c>
      <c r="D145" s="20" t="s">
        <v>48</v>
      </c>
      <c r="E145" s="39">
        <v>44048</v>
      </c>
      <c r="F145" s="20" t="s">
        <v>248</v>
      </c>
      <c r="G145" s="41" t="s">
        <v>405</v>
      </c>
      <c r="H145" s="22">
        <v>1118181</v>
      </c>
      <c r="I145" s="22">
        <v>0</v>
      </c>
      <c r="J145" s="22">
        <v>0</v>
      </c>
      <c r="K145" s="22">
        <v>0</v>
      </c>
      <c r="L145" s="22">
        <v>1118181</v>
      </c>
      <c r="M145" s="22">
        <v>427151</v>
      </c>
      <c r="N145" s="54">
        <v>162132</v>
      </c>
      <c r="O145" s="22">
        <v>0</v>
      </c>
      <c r="P145" s="22">
        <v>0</v>
      </c>
      <c r="Q145" s="22">
        <v>589283</v>
      </c>
      <c r="R145" s="22">
        <v>528898</v>
      </c>
    </row>
    <row r="146" spans="1:18" x14ac:dyDescent="0.2">
      <c r="A146" s="21" t="s">
        <v>662</v>
      </c>
      <c r="B146" s="20" t="s">
        <v>658</v>
      </c>
      <c r="C146" s="20" t="s">
        <v>310</v>
      </c>
      <c r="D146" s="20" t="s">
        <v>48</v>
      </c>
      <c r="E146" s="39">
        <v>44048</v>
      </c>
      <c r="F146" s="20" t="s">
        <v>248</v>
      </c>
      <c r="G146" s="41" t="s">
        <v>405</v>
      </c>
      <c r="H146" s="22">
        <v>1118181</v>
      </c>
      <c r="I146" s="22">
        <v>0</v>
      </c>
      <c r="J146" s="22">
        <v>0</v>
      </c>
      <c r="K146" s="22">
        <v>0</v>
      </c>
      <c r="L146" s="22">
        <v>1118181</v>
      </c>
      <c r="M146" s="22">
        <v>427151</v>
      </c>
      <c r="N146" s="54">
        <v>162132</v>
      </c>
      <c r="O146" s="22">
        <v>0</v>
      </c>
      <c r="P146" s="22">
        <v>0</v>
      </c>
      <c r="Q146" s="22">
        <v>589283</v>
      </c>
      <c r="R146" s="22">
        <v>528898</v>
      </c>
    </row>
    <row r="147" spans="1:18" x14ac:dyDescent="0.2">
      <c r="A147" s="21" t="s">
        <v>663</v>
      </c>
      <c r="B147" s="20" t="s">
        <v>658</v>
      </c>
      <c r="C147" s="20" t="s">
        <v>310</v>
      </c>
      <c r="D147" s="20" t="s">
        <v>48</v>
      </c>
      <c r="E147" s="39">
        <v>44048</v>
      </c>
      <c r="F147" s="20" t="s">
        <v>248</v>
      </c>
      <c r="G147" s="41" t="s">
        <v>405</v>
      </c>
      <c r="H147" s="22">
        <v>1118181</v>
      </c>
      <c r="I147" s="22">
        <v>0</v>
      </c>
      <c r="J147" s="22">
        <v>0</v>
      </c>
      <c r="K147" s="22">
        <v>0</v>
      </c>
      <c r="L147" s="22">
        <v>1118181</v>
      </c>
      <c r="M147" s="22">
        <v>427151</v>
      </c>
      <c r="N147" s="54">
        <v>162132</v>
      </c>
      <c r="O147" s="22">
        <v>0</v>
      </c>
      <c r="P147" s="22">
        <v>0</v>
      </c>
      <c r="Q147" s="22">
        <v>589283</v>
      </c>
      <c r="R147" s="22">
        <v>528898</v>
      </c>
    </row>
    <row r="148" spans="1:18" x14ac:dyDescent="0.2">
      <c r="A148" s="21" t="s">
        <v>664</v>
      </c>
      <c r="B148" s="20" t="s">
        <v>658</v>
      </c>
      <c r="C148" s="20" t="s">
        <v>310</v>
      </c>
      <c r="D148" s="20" t="s">
        <v>48</v>
      </c>
      <c r="E148" s="39">
        <v>44048</v>
      </c>
      <c r="F148" s="20" t="s">
        <v>248</v>
      </c>
      <c r="G148" s="41" t="s">
        <v>405</v>
      </c>
      <c r="H148" s="22">
        <v>1118181</v>
      </c>
      <c r="I148" s="22">
        <v>0</v>
      </c>
      <c r="J148" s="22">
        <v>0</v>
      </c>
      <c r="K148" s="22">
        <v>0</v>
      </c>
      <c r="L148" s="22">
        <v>1118181</v>
      </c>
      <c r="M148" s="22">
        <v>427151</v>
      </c>
      <c r="N148" s="54">
        <v>162132</v>
      </c>
      <c r="O148" s="22">
        <v>0</v>
      </c>
      <c r="P148" s="22">
        <v>0</v>
      </c>
      <c r="Q148" s="22">
        <v>589283</v>
      </c>
      <c r="R148" s="22">
        <v>528898</v>
      </c>
    </row>
    <row r="149" spans="1:18" x14ac:dyDescent="0.2">
      <c r="A149" s="21" t="s">
        <v>665</v>
      </c>
      <c r="B149" s="20" t="s">
        <v>666</v>
      </c>
      <c r="C149" s="20" t="s">
        <v>310</v>
      </c>
      <c r="D149" s="20" t="s">
        <v>48</v>
      </c>
      <c r="E149" s="39">
        <v>44048</v>
      </c>
      <c r="F149" s="20" t="s">
        <v>248</v>
      </c>
      <c r="G149" s="41" t="s">
        <v>405</v>
      </c>
      <c r="H149" s="22">
        <v>1454669</v>
      </c>
      <c r="I149" s="22">
        <v>0</v>
      </c>
      <c r="J149" s="22">
        <v>0</v>
      </c>
      <c r="K149" s="22">
        <v>0</v>
      </c>
      <c r="L149" s="22">
        <v>1454669</v>
      </c>
      <c r="M149" s="22">
        <v>560617</v>
      </c>
      <c r="N149" s="54">
        <v>210923</v>
      </c>
      <c r="O149" s="22">
        <v>0</v>
      </c>
      <c r="P149" s="22">
        <v>0</v>
      </c>
      <c r="Q149" s="22">
        <v>771540</v>
      </c>
      <c r="R149" s="22">
        <v>683129</v>
      </c>
    </row>
    <row r="150" spans="1:18" x14ac:dyDescent="0.2">
      <c r="A150" s="21" t="s">
        <v>667</v>
      </c>
      <c r="B150" s="20" t="s">
        <v>666</v>
      </c>
      <c r="C150" s="20" t="s">
        <v>310</v>
      </c>
      <c r="D150" s="20" t="s">
        <v>48</v>
      </c>
      <c r="E150" s="39">
        <v>44048</v>
      </c>
      <c r="F150" s="20" t="s">
        <v>248</v>
      </c>
      <c r="G150" s="41" t="s">
        <v>405</v>
      </c>
      <c r="H150" s="22">
        <v>1454669</v>
      </c>
      <c r="I150" s="22">
        <v>0</v>
      </c>
      <c r="J150" s="22">
        <v>0</v>
      </c>
      <c r="K150" s="22">
        <v>0</v>
      </c>
      <c r="L150" s="22">
        <v>1454669</v>
      </c>
      <c r="M150" s="22">
        <v>560617</v>
      </c>
      <c r="N150" s="54">
        <v>210923</v>
      </c>
      <c r="O150" s="22">
        <v>0</v>
      </c>
      <c r="P150" s="22">
        <v>0</v>
      </c>
      <c r="Q150" s="22">
        <v>771540</v>
      </c>
      <c r="R150" s="22">
        <v>683129</v>
      </c>
    </row>
    <row r="151" spans="1:18" x14ac:dyDescent="0.2">
      <c r="A151" s="21" t="s">
        <v>668</v>
      </c>
      <c r="B151" s="20" t="s">
        <v>666</v>
      </c>
      <c r="C151" s="20" t="s">
        <v>310</v>
      </c>
      <c r="D151" s="20" t="s">
        <v>48</v>
      </c>
      <c r="E151" s="39">
        <v>44048</v>
      </c>
      <c r="F151" s="20" t="s">
        <v>248</v>
      </c>
      <c r="G151" s="41" t="s">
        <v>405</v>
      </c>
      <c r="H151" s="22">
        <v>1454669</v>
      </c>
      <c r="I151" s="22">
        <v>0</v>
      </c>
      <c r="J151" s="22">
        <v>0</v>
      </c>
      <c r="K151" s="22">
        <v>0</v>
      </c>
      <c r="L151" s="22">
        <v>1454669</v>
      </c>
      <c r="M151" s="22">
        <v>560617</v>
      </c>
      <c r="N151" s="54">
        <v>210923</v>
      </c>
      <c r="O151" s="22">
        <v>0</v>
      </c>
      <c r="P151" s="22">
        <v>0</v>
      </c>
      <c r="Q151" s="22">
        <v>771540</v>
      </c>
      <c r="R151" s="22">
        <v>683129</v>
      </c>
    </row>
    <row r="152" spans="1:18" x14ac:dyDescent="0.2">
      <c r="A152" s="21" t="s">
        <v>669</v>
      </c>
      <c r="B152" s="20" t="s">
        <v>666</v>
      </c>
      <c r="C152" s="20" t="s">
        <v>310</v>
      </c>
      <c r="D152" s="20" t="s">
        <v>48</v>
      </c>
      <c r="E152" s="39">
        <v>44048</v>
      </c>
      <c r="F152" s="20" t="s">
        <v>248</v>
      </c>
      <c r="G152" s="41" t="s">
        <v>405</v>
      </c>
      <c r="H152" s="22">
        <v>1454669</v>
      </c>
      <c r="I152" s="22">
        <v>0</v>
      </c>
      <c r="J152" s="22">
        <v>0</v>
      </c>
      <c r="K152" s="22">
        <v>0</v>
      </c>
      <c r="L152" s="22">
        <v>1454669</v>
      </c>
      <c r="M152" s="22">
        <v>560617</v>
      </c>
      <c r="N152" s="54">
        <v>210923</v>
      </c>
      <c r="O152" s="22">
        <v>0</v>
      </c>
      <c r="P152" s="22">
        <v>0</v>
      </c>
      <c r="Q152" s="22">
        <v>771540</v>
      </c>
      <c r="R152" s="22">
        <v>683129</v>
      </c>
    </row>
    <row r="153" spans="1:18" x14ac:dyDescent="0.2">
      <c r="A153" s="21" t="s">
        <v>670</v>
      </c>
      <c r="B153" s="20" t="s">
        <v>666</v>
      </c>
      <c r="C153" s="20" t="s">
        <v>310</v>
      </c>
      <c r="D153" s="20" t="s">
        <v>48</v>
      </c>
      <c r="E153" s="39">
        <v>44048</v>
      </c>
      <c r="F153" s="20" t="s">
        <v>248</v>
      </c>
      <c r="G153" s="41" t="s">
        <v>405</v>
      </c>
      <c r="H153" s="22">
        <v>1454669</v>
      </c>
      <c r="I153" s="22">
        <v>0</v>
      </c>
      <c r="J153" s="22">
        <v>0</v>
      </c>
      <c r="K153" s="22">
        <v>0</v>
      </c>
      <c r="L153" s="22">
        <v>1454669</v>
      </c>
      <c r="M153" s="22">
        <v>560617</v>
      </c>
      <c r="N153" s="54">
        <v>210923</v>
      </c>
      <c r="O153" s="22">
        <v>0</v>
      </c>
      <c r="P153" s="22">
        <v>0</v>
      </c>
      <c r="Q153" s="22">
        <v>771540</v>
      </c>
      <c r="R153" s="22">
        <v>683129</v>
      </c>
    </row>
    <row r="154" spans="1:18" x14ac:dyDescent="0.2">
      <c r="A154" s="21" t="s">
        <v>671</v>
      </c>
      <c r="B154" s="20" t="s">
        <v>666</v>
      </c>
      <c r="C154" s="20" t="s">
        <v>310</v>
      </c>
      <c r="D154" s="20" t="s">
        <v>48</v>
      </c>
      <c r="E154" s="39">
        <v>44048</v>
      </c>
      <c r="F154" s="20" t="s">
        <v>248</v>
      </c>
      <c r="G154" s="41" t="s">
        <v>405</v>
      </c>
      <c r="H154" s="22">
        <v>1454669</v>
      </c>
      <c r="I154" s="22">
        <v>0</v>
      </c>
      <c r="J154" s="22">
        <v>0</v>
      </c>
      <c r="K154" s="22">
        <v>0</v>
      </c>
      <c r="L154" s="22">
        <v>1454669</v>
      </c>
      <c r="M154" s="22">
        <v>560617</v>
      </c>
      <c r="N154" s="54">
        <v>210923</v>
      </c>
      <c r="O154" s="22">
        <v>0</v>
      </c>
      <c r="P154" s="22">
        <v>0</v>
      </c>
      <c r="Q154" s="22">
        <v>771540</v>
      </c>
      <c r="R154" s="22">
        <v>683129</v>
      </c>
    </row>
    <row r="155" spans="1:18" x14ac:dyDescent="0.2">
      <c r="A155" s="21" t="s">
        <v>672</v>
      </c>
      <c r="B155" s="20" t="s">
        <v>673</v>
      </c>
      <c r="C155" s="20" t="s">
        <v>310</v>
      </c>
      <c r="D155" s="20" t="s">
        <v>48</v>
      </c>
      <c r="E155" s="39">
        <v>44048</v>
      </c>
      <c r="F155" s="20" t="s">
        <v>248</v>
      </c>
      <c r="G155" s="41" t="s">
        <v>405</v>
      </c>
      <c r="H155" s="22">
        <v>1454669</v>
      </c>
      <c r="I155" s="22">
        <v>0</v>
      </c>
      <c r="J155" s="22">
        <v>0</v>
      </c>
      <c r="K155" s="22">
        <v>0</v>
      </c>
      <c r="L155" s="22">
        <v>1454669</v>
      </c>
      <c r="M155" s="22">
        <v>560617</v>
      </c>
      <c r="N155" s="54">
        <v>210923</v>
      </c>
      <c r="O155" s="22">
        <v>0</v>
      </c>
      <c r="P155" s="22">
        <v>0</v>
      </c>
      <c r="Q155" s="22">
        <v>771540</v>
      </c>
      <c r="R155" s="22">
        <v>683129</v>
      </c>
    </row>
    <row r="156" spans="1:18" x14ac:dyDescent="0.2">
      <c r="A156" s="21" t="s">
        <v>674</v>
      </c>
      <c r="B156" s="20" t="s">
        <v>673</v>
      </c>
      <c r="C156" s="20" t="s">
        <v>310</v>
      </c>
      <c r="D156" s="20" t="s">
        <v>48</v>
      </c>
      <c r="E156" s="39">
        <v>44048</v>
      </c>
      <c r="F156" s="20" t="s">
        <v>248</v>
      </c>
      <c r="G156" s="41" t="s">
        <v>405</v>
      </c>
      <c r="H156" s="22">
        <v>1454669</v>
      </c>
      <c r="I156" s="22">
        <v>0</v>
      </c>
      <c r="J156" s="22">
        <v>0</v>
      </c>
      <c r="K156" s="22">
        <v>0</v>
      </c>
      <c r="L156" s="22">
        <v>1454669</v>
      </c>
      <c r="M156" s="22">
        <v>560617</v>
      </c>
      <c r="N156" s="54">
        <v>210923</v>
      </c>
      <c r="O156" s="22">
        <v>0</v>
      </c>
      <c r="P156" s="22">
        <v>0</v>
      </c>
      <c r="Q156" s="22">
        <v>771540</v>
      </c>
      <c r="R156" s="22">
        <v>683129</v>
      </c>
    </row>
    <row r="157" spans="1:18" x14ac:dyDescent="0.2">
      <c r="A157" s="21" t="s">
        <v>675</v>
      </c>
      <c r="B157" s="20" t="s">
        <v>673</v>
      </c>
      <c r="C157" s="20" t="s">
        <v>310</v>
      </c>
      <c r="D157" s="20" t="s">
        <v>48</v>
      </c>
      <c r="E157" s="39">
        <v>44048</v>
      </c>
      <c r="F157" s="20" t="s">
        <v>248</v>
      </c>
      <c r="G157" s="41" t="s">
        <v>405</v>
      </c>
      <c r="H157" s="22">
        <v>1454669</v>
      </c>
      <c r="I157" s="22">
        <v>0</v>
      </c>
      <c r="J157" s="22">
        <v>0</v>
      </c>
      <c r="K157" s="22">
        <v>0</v>
      </c>
      <c r="L157" s="22">
        <v>1454669</v>
      </c>
      <c r="M157" s="22">
        <v>560617</v>
      </c>
      <c r="N157" s="54">
        <v>210923</v>
      </c>
      <c r="O157" s="22">
        <v>0</v>
      </c>
      <c r="P157" s="22">
        <v>0</v>
      </c>
      <c r="Q157" s="22">
        <v>771540</v>
      </c>
      <c r="R157" s="22">
        <v>683129</v>
      </c>
    </row>
    <row r="158" spans="1:18" x14ac:dyDescent="0.2">
      <c r="A158" s="21" t="s">
        <v>676</v>
      </c>
      <c r="B158" s="20" t="s">
        <v>673</v>
      </c>
      <c r="C158" s="20" t="s">
        <v>310</v>
      </c>
      <c r="D158" s="20" t="s">
        <v>48</v>
      </c>
      <c r="E158" s="39">
        <v>44048</v>
      </c>
      <c r="F158" s="20" t="s">
        <v>248</v>
      </c>
      <c r="G158" s="41" t="s">
        <v>405</v>
      </c>
      <c r="H158" s="22">
        <v>1454669</v>
      </c>
      <c r="I158" s="22">
        <v>0</v>
      </c>
      <c r="J158" s="22">
        <v>0</v>
      </c>
      <c r="K158" s="22">
        <v>0</v>
      </c>
      <c r="L158" s="22">
        <v>1454669</v>
      </c>
      <c r="M158" s="22">
        <v>560617</v>
      </c>
      <c r="N158" s="54">
        <v>210923</v>
      </c>
      <c r="O158" s="22">
        <v>0</v>
      </c>
      <c r="P158" s="22">
        <v>0</v>
      </c>
      <c r="Q158" s="22">
        <v>771540</v>
      </c>
      <c r="R158" s="22">
        <v>683129</v>
      </c>
    </row>
    <row r="159" spans="1:18" x14ac:dyDescent="0.2">
      <c r="A159" s="21" t="s">
        <v>677</v>
      </c>
      <c r="B159" s="20" t="s">
        <v>673</v>
      </c>
      <c r="C159" s="20" t="s">
        <v>310</v>
      </c>
      <c r="D159" s="20" t="s">
        <v>48</v>
      </c>
      <c r="E159" s="39">
        <v>44048</v>
      </c>
      <c r="F159" s="20" t="s">
        <v>248</v>
      </c>
      <c r="G159" s="41" t="s">
        <v>405</v>
      </c>
      <c r="H159" s="22">
        <v>1454669</v>
      </c>
      <c r="I159" s="22">
        <v>0</v>
      </c>
      <c r="J159" s="22">
        <v>0</v>
      </c>
      <c r="K159" s="22">
        <v>0</v>
      </c>
      <c r="L159" s="22">
        <v>1454669</v>
      </c>
      <c r="M159" s="22">
        <v>560617</v>
      </c>
      <c r="N159" s="54">
        <v>210923</v>
      </c>
      <c r="O159" s="22">
        <v>0</v>
      </c>
      <c r="P159" s="22">
        <v>0</v>
      </c>
      <c r="Q159" s="22">
        <v>771540</v>
      </c>
      <c r="R159" s="22">
        <v>683129</v>
      </c>
    </row>
    <row r="160" spans="1:18" x14ac:dyDescent="0.2">
      <c r="A160" s="21" t="s">
        <v>678</v>
      </c>
      <c r="B160" s="20" t="s">
        <v>673</v>
      </c>
      <c r="C160" s="20" t="s">
        <v>310</v>
      </c>
      <c r="D160" s="20" t="s">
        <v>48</v>
      </c>
      <c r="E160" s="39">
        <v>44048</v>
      </c>
      <c r="F160" s="20" t="s">
        <v>248</v>
      </c>
      <c r="G160" s="41" t="s">
        <v>405</v>
      </c>
      <c r="H160" s="22">
        <v>1454669</v>
      </c>
      <c r="I160" s="22">
        <v>0</v>
      </c>
      <c r="J160" s="22">
        <v>0</v>
      </c>
      <c r="K160" s="22">
        <v>0</v>
      </c>
      <c r="L160" s="22">
        <v>1454669</v>
      </c>
      <c r="M160" s="22">
        <v>560617</v>
      </c>
      <c r="N160" s="54">
        <v>210923</v>
      </c>
      <c r="O160" s="22">
        <v>0</v>
      </c>
      <c r="P160" s="22">
        <v>0</v>
      </c>
      <c r="Q160" s="22">
        <v>771540</v>
      </c>
      <c r="R160" s="22">
        <v>683129</v>
      </c>
    </row>
    <row r="161" spans="1:18" x14ac:dyDescent="0.2">
      <c r="A161" s="21" t="s">
        <v>679</v>
      </c>
      <c r="B161" s="20" t="s">
        <v>673</v>
      </c>
      <c r="C161" s="20" t="s">
        <v>310</v>
      </c>
      <c r="D161" s="20" t="s">
        <v>48</v>
      </c>
      <c r="E161" s="39">
        <v>44048</v>
      </c>
      <c r="F161" s="20" t="s">
        <v>248</v>
      </c>
      <c r="G161" s="41" t="s">
        <v>405</v>
      </c>
      <c r="H161" s="22">
        <v>1454669</v>
      </c>
      <c r="I161" s="22">
        <v>0</v>
      </c>
      <c r="J161" s="22">
        <v>0</v>
      </c>
      <c r="K161" s="22">
        <v>0</v>
      </c>
      <c r="L161" s="22">
        <v>1454669</v>
      </c>
      <c r="M161" s="22">
        <v>560617</v>
      </c>
      <c r="N161" s="54">
        <v>210923</v>
      </c>
      <c r="O161" s="22">
        <v>0</v>
      </c>
      <c r="P161" s="22">
        <v>0</v>
      </c>
      <c r="Q161" s="22">
        <v>771540</v>
      </c>
      <c r="R161" s="22">
        <v>683129</v>
      </c>
    </row>
    <row r="162" spans="1:18" x14ac:dyDescent="0.2">
      <c r="A162" s="21" t="s">
        <v>680</v>
      </c>
      <c r="B162" s="20" t="s">
        <v>681</v>
      </c>
      <c r="C162" s="20" t="s">
        <v>310</v>
      </c>
      <c r="D162" s="20" t="s">
        <v>48</v>
      </c>
      <c r="E162" s="39">
        <v>44048</v>
      </c>
      <c r="F162" s="20" t="s">
        <v>248</v>
      </c>
      <c r="G162" s="41" t="s">
        <v>405</v>
      </c>
      <c r="H162" s="22">
        <v>1454669</v>
      </c>
      <c r="I162" s="22">
        <v>0</v>
      </c>
      <c r="J162" s="22">
        <v>0</v>
      </c>
      <c r="K162" s="22">
        <v>0</v>
      </c>
      <c r="L162" s="22">
        <v>1454669</v>
      </c>
      <c r="M162" s="22">
        <v>560617</v>
      </c>
      <c r="N162" s="54">
        <v>210923</v>
      </c>
      <c r="O162" s="22">
        <v>0</v>
      </c>
      <c r="P162" s="22">
        <v>0</v>
      </c>
      <c r="Q162" s="22">
        <v>771540</v>
      </c>
      <c r="R162" s="22">
        <v>683129</v>
      </c>
    </row>
    <row r="163" spans="1:18" x14ac:dyDescent="0.2">
      <c r="A163" s="21" t="s">
        <v>682</v>
      </c>
      <c r="B163" s="20" t="s">
        <v>681</v>
      </c>
      <c r="C163" s="20" t="s">
        <v>310</v>
      </c>
      <c r="D163" s="20" t="s">
        <v>48</v>
      </c>
      <c r="E163" s="39">
        <v>44048</v>
      </c>
      <c r="F163" s="20" t="s">
        <v>248</v>
      </c>
      <c r="G163" s="41" t="s">
        <v>405</v>
      </c>
      <c r="H163" s="22">
        <v>1454669</v>
      </c>
      <c r="I163" s="22">
        <v>0</v>
      </c>
      <c r="J163" s="22">
        <v>0</v>
      </c>
      <c r="K163" s="22">
        <v>0</v>
      </c>
      <c r="L163" s="22">
        <v>1454669</v>
      </c>
      <c r="M163" s="22">
        <v>560617</v>
      </c>
      <c r="N163" s="54">
        <v>210923</v>
      </c>
      <c r="O163" s="22">
        <v>0</v>
      </c>
      <c r="P163" s="22">
        <v>0</v>
      </c>
      <c r="Q163" s="22">
        <v>771540</v>
      </c>
      <c r="R163" s="22">
        <v>683129</v>
      </c>
    </row>
    <row r="164" spans="1:18" x14ac:dyDescent="0.2">
      <c r="A164" s="21" t="s">
        <v>683</v>
      </c>
      <c r="B164" s="20" t="s">
        <v>684</v>
      </c>
      <c r="C164" s="20" t="s">
        <v>310</v>
      </c>
      <c r="D164" s="20" t="s">
        <v>48</v>
      </c>
      <c r="E164" s="39">
        <v>44048</v>
      </c>
      <c r="F164" s="20" t="s">
        <v>248</v>
      </c>
      <c r="G164" s="41" t="s">
        <v>405</v>
      </c>
      <c r="H164" s="22">
        <v>1460578</v>
      </c>
      <c r="I164" s="22">
        <v>0</v>
      </c>
      <c r="J164" s="22">
        <v>0</v>
      </c>
      <c r="K164" s="22">
        <v>0</v>
      </c>
      <c r="L164" s="22">
        <v>1460578</v>
      </c>
      <c r="M164" s="22">
        <v>562960</v>
      </c>
      <c r="N164" s="54">
        <v>211783</v>
      </c>
      <c r="O164" s="22">
        <v>0</v>
      </c>
      <c r="P164" s="22">
        <v>0</v>
      </c>
      <c r="Q164" s="22">
        <v>774743</v>
      </c>
      <c r="R164" s="22">
        <v>685835</v>
      </c>
    </row>
    <row r="165" spans="1:18" x14ac:dyDescent="0.2">
      <c r="A165" s="21" t="s">
        <v>685</v>
      </c>
      <c r="B165" s="20" t="s">
        <v>686</v>
      </c>
      <c r="C165" s="20" t="s">
        <v>310</v>
      </c>
      <c r="D165" s="20" t="s">
        <v>48</v>
      </c>
      <c r="E165" s="39">
        <v>44048</v>
      </c>
      <c r="F165" s="20" t="s">
        <v>248</v>
      </c>
      <c r="G165" s="41" t="s">
        <v>405</v>
      </c>
      <c r="H165" s="22">
        <v>1767147</v>
      </c>
      <c r="I165" s="22">
        <v>0</v>
      </c>
      <c r="J165" s="22">
        <v>0</v>
      </c>
      <c r="K165" s="22">
        <v>0</v>
      </c>
      <c r="L165" s="22">
        <v>1767147</v>
      </c>
      <c r="M165" s="22">
        <v>684571</v>
      </c>
      <c r="N165" s="54">
        <v>256241</v>
      </c>
      <c r="O165" s="22">
        <v>0</v>
      </c>
      <c r="P165" s="22">
        <v>0</v>
      </c>
      <c r="Q165" s="22">
        <v>940812</v>
      </c>
      <c r="R165" s="22">
        <v>826335</v>
      </c>
    </row>
    <row r="166" spans="1:18" x14ac:dyDescent="0.2">
      <c r="A166" s="21" t="s">
        <v>687</v>
      </c>
      <c r="B166" s="20" t="s">
        <v>688</v>
      </c>
      <c r="C166" s="20" t="s">
        <v>310</v>
      </c>
      <c r="D166" s="20" t="s">
        <v>48</v>
      </c>
      <c r="E166" s="39">
        <v>44048</v>
      </c>
      <c r="F166" s="20" t="s">
        <v>248</v>
      </c>
      <c r="G166" s="41" t="s">
        <v>405</v>
      </c>
      <c r="H166" s="22">
        <v>2244361</v>
      </c>
      <c r="I166" s="22">
        <v>0</v>
      </c>
      <c r="J166" s="22">
        <v>0</v>
      </c>
      <c r="K166" s="22">
        <v>0</v>
      </c>
      <c r="L166" s="22">
        <v>2244361</v>
      </c>
      <c r="M166" s="22">
        <v>873858</v>
      </c>
      <c r="N166" s="54">
        <v>325430</v>
      </c>
      <c r="O166" s="22">
        <v>0</v>
      </c>
      <c r="P166" s="22">
        <v>0</v>
      </c>
      <c r="Q166" s="22">
        <v>1199288</v>
      </c>
      <c r="R166" s="22">
        <v>1045073</v>
      </c>
    </row>
    <row r="167" spans="1:18" x14ac:dyDescent="0.2">
      <c r="A167" s="21" t="s">
        <v>689</v>
      </c>
      <c r="B167" s="20" t="s">
        <v>690</v>
      </c>
      <c r="C167" s="20" t="s">
        <v>310</v>
      </c>
      <c r="D167" s="20" t="s">
        <v>48</v>
      </c>
      <c r="E167" s="39">
        <v>44048</v>
      </c>
      <c r="F167" s="20" t="s">
        <v>248</v>
      </c>
      <c r="G167" s="41" t="s">
        <v>405</v>
      </c>
      <c r="H167" s="22">
        <v>1553288</v>
      </c>
      <c r="I167" s="22">
        <v>0</v>
      </c>
      <c r="J167" s="22">
        <v>0</v>
      </c>
      <c r="K167" s="22">
        <v>0</v>
      </c>
      <c r="L167" s="22">
        <v>1553288</v>
      </c>
      <c r="M167" s="22">
        <v>599742</v>
      </c>
      <c r="N167" s="54">
        <v>225229</v>
      </c>
      <c r="O167" s="22">
        <v>0</v>
      </c>
      <c r="P167" s="22">
        <v>0</v>
      </c>
      <c r="Q167" s="22">
        <v>824971</v>
      </c>
      <c r="R167" s="22">
        <v>728317</v>
      </c>
    </row>
    <row r="168" spans="1:18" x14ac:dyDescent="0.2">
      <c r="A168" s="21" t="s">
        <v>691</v>
      </c>
      <c r="B168" s="20" t="s">
        <v>692</v>
      </c>
      <c r="C168" s="20" t="s">
        <v>310</v>
      </c>
      <c r="D168" s="20" t="s">
        <v>48</v>
      </c>
      <c r="E168" s="39">
        <v>44048</v>
      </c>
      <c r="F168" s="20" t="s">
        <v>248</v>
      </c>
      <c r="G168" s="41" t="s">
        <v>405</v>
      </c>
      <c r="H168" s="22">
        <v>1869829</v>
      </c>
      <c r="I168" s="22">
        <v>0</v>
      </c>
      <c r="J168" s="22">
        <v>0</v>
      </c>
      <c r="K168" s="22">
        <v>0</v>
      </c>
      <c r="L168" s="22">
        <v>1869829</v>
      </c>
      <c r="M168" s="22">
        <v>725300</v>
      </c>
      <c r="N168" s="54">
        <v>271124</v>
      </c>
      <c r="O168" s="22">
        <v>0</v>
      </c>
      <c r="P168" s="22">
        <v>0</v>
      </c>
      <c r="Q168" s="22">
        <v>996424</v>
      </c>
      <c r="R168" s="22">
        <v>873405</v>
      </c>
    </row>
    <row r="169" spans="1:18" x14ac:dyDescent="0.2">
      <c r="A169" s="21" t="s">
        <v>693</v>
      </c>
      <c r="B169" s="20" t="s">
        <v>692</v>
      </c>
      <c r="C169" s="20" t="s">
        <v>310</v>
      </c>
      <c r="D169" s="20" t="s">
        <v>48</v>
      </c>
      <c r="E169" s="39">
        <v>44048</v>
      </c>
      <c r="F169" s="20" t="s">
        <v>248</v>
      </c>
      <c r="G169" s="41" t="s">
        <v>405</v>
      </c>
      <c r="H169" s="22">
        <v>1869829</v>
      </c>
      <c r="I169" s="22">
        <v>0</v>
      </c>
      <c r="J169" s="22">
        <v>0</v>
      </c>
      <c r="K169" s="22">
        <v>0</v>
      </c>
      <c r="L169" s="22">
        <v>1869829</v>
      </c>
      <c r="M169" s="22">
        <v>725300</v>
      </c>
      <c r="N169" s="54">
        <v>271124</v>
      </c>
      <c r="O169" s="22">
        <v>0</v>
      </c>
      <c r="P169" s="22">
        <v>0</v>
      </c>
      <c r="Q169" s="22">
        <v>996424</v>
      </c>
      <c r="R169" s="22">
        <v>873405</v>
      </c>
    </row>
    <row r="170" spans="1:18" x14ac:dyDescent="0.2">
      <c r="A170" s="21" t="s">
        <v>694</v>
      </c>
      <c r="B170" s="20" t="s">
        <v>692</v>
      </c>
      <c r="C170" s="20" t="s">
        <v>310</v>
      </c>
      <c r="D170" s="20" t="s">
        <v>48</v>
      </c>
      <c r="E170" s="39">
        <v>44048</v>
      </c>
      <c r="F170" s="20" t="s">
        <v>248</v>
      </c>
      <c r="G170" s="41" t="s">
        <v>405</v>
      </c>
      <c r="H170" s="22">
        <v>1869829</v>
      </c>
      <c r="I170" s="22">
        <v>0</v>
      </c>
      <c r="J170" s="22">
        <v>0</v>
      </c>
      <c r="K170" s="22">
        <v>0</v>
      </c>
      <c r="L170" s="22">
        <v>1869829</v>
      </c>
      <c r="M170" s="22">
        <v>725300</v>
      </c>
      <c r="N170" s="54">
        <v>271124</v>
      </c>
      <c r="O170" s="22">
        <v>0</v>
      </c>
      <c r="P170" s="22">
        <v>0</v>
      </c>
      <c r="Q170" s="22">
        <v>996424</v>
      </c>
      <c r="R170" s="22">
        <v>873405</v>
      </c>
    </row>
    <row r="171" spans="1:18" x14ac:dyDescent="0.2">
      <c r="A171" s="21" t="s">
        <v>695</v>
      </c>
      <c r="B171" s="20" t="s">
        <v>692</v>
      </c>
      <c r="C171" s="20" t="s">
        <v>310</v>
      </c>
      <c r="D171" s="20" t="s">
        <v>48</v>
      </c>
      <c r="E171" s="39">
        <v>44048</v>
      </c>
      <c r="F171" s="20" t="s">
        <v>248</v>
      </c>
      <c r="G171" s="41" t="s">
        <v>405</v>
      </c>
      <c r="H171" s="22">
        <v>1869829</v>
      </c>
      <c r="I171" s="22">
        <v>0</v>
      </c>
      <c r="J171" s="22">
        <v>0</v>
      </c>
      <c r="K171" s="22">
        <v>0</v>
      </c>
      <c r="L171" s="22">
        <v>1869829</v>
      </c>
      <c r="M171" s="22">
        <v>725300</v>
      </c>
      <c r="N171" s="54">
        <v>271124</v>
      </c>
      <c r="O171" s="22">
        <v>0</v>
      </c>
      <c r="P171" s="22">
        <v>0</v>
      </c>
      <c r="Q171" s="22">
        <v>996424</v>
      </c>
      <c r="R171" s="22">
        <v>873405</v>
      </c>
    </row>
    <row r="172" spans="1:18" x14ac:dyDescent="0.2">
      <c r="A172" s="21" t="s">
        <v>696</v>
      </c>
      <c r="B172" s="20" t="s">
        <v>692</v>
      </c>
      <c r="C172" s="20" t="s">
        <v>310</v>
      </c>
      <c r="D172" s="20" t="s">
        <v>48</v>
      </c>
      <c r="E172" s="39">
        <v>44048</v>
      </c>
      <c r="F172" s="20" t="s">
        <v>248</v>
      </c>
      <c r="G172" s="41" t="s">
        <v>405</v>
      </c>
      <c r="H172" s="22">
        <v>1869829</v>
      </c>
      <c r="I172" s="22">
        <v>0</v>
      </c>
      <c r="J172" s="22">
        <v>0</v>
      </c>
      <c r="K172" s="22">
        <v>0</v>
      </c>
      <c r="L172" s="22">
        <v>1869829</v>
      </c>
      <c r="M172" s="22">
        <v>725300</v>
      </c>
      <c r="N172" s="54">
        <v>271124</v>
      </c>
      <c r="O172" s="22">
        <v>0</v>
      </c>
      <c r="P172" s="22">
        <v>0</v>
      </c>
      <c r="Q172" s="22">
        <v>996424</v>
      </c>
      <c r="R172" s="22">
        <v>873405</v>
      </c>
    </row>
    <row r="173" spans="1:18" x14ac:dyDescent="0.2">
      <c r="A173" s="21" t="s">
        <v>697</v>
      </c>
      <c r="B173" s="20" t="s">
        <v>698</v>
      </c>
      <c r="C173" s="20" t="s">
        <v>310</v>
      </c>
      <c r="D173" s="20" t="s">
        <v>48</v>
      </c>
      <c r="E173" s="39">
        <v>44048</v>
      </c>
      <c r="F173" s="20" t="s">
        <v>248</v>
      </c>
      <c r="G173" s="41" t="s">
        <v>405</v>
      </c>
      <c r="H173" s="22">
        <v>2347175</v>
      </c>
      <c r="I173" s="22">
        <v>0</v>
      </c>
      <c r="J173" s="22">
        <v>0</v>
      </c>
      <c r="K173" s="22">
        <v>0</v>
      </c>
      <c r="L173" s="22">
        <v>2347175</v>
      </c>
      <c r="M173" s="22">
        <v>914611</v>
      </c>
      <c r="N173" s="54">
        <v>340342</v>
      </c>
      <c r="O173" s="22">
        <v>0</v>
      </c>
      <c r="P173" s="22">
        <v>0</v>
      </c>
      <c r="Q173" s="22">
        <v>1254953</v>
      </c>
      <c r="R173" s="22">
        <v>1092222</v>
      </c>
    </row>
    <row r="174" spans="1:18" x14ac:dyDescent="0.2">
      <c r="A174" s="21" t="s">
        <v>699</v>
      </c>
      <c r="B174" s="20" t="s">
        <v>698</v>
      </c>
      <c r="C174" s="20" t="s">
        <v>310</v>
      </c>
      <c r="D174" s="20" t="s">
        <v>48</v>
      </c>
      <c r="E174" s="39">
        <v>44048</v>
      </c>
      <c r="F174" s="20" t="s">
        <v>248</v>
      </c>
      <c r="G174" s="41" t="s">
        <v>405</v>
      </c>
      <c r="H174" s="22">
        <v>2347175</v>
      </c>
      <c r="I174" s="22">
        <v>0</v>
      </c>
      <c r="J174" s="22">
        <v>0</v>
      </c>
      <c r="K174" s="22">
        <v>0</v>
      </c>
      <c r="L174" s="22">
        <v>2347175</v>
      </c>
      <c r="M174" s="22">
        <v>914611</v>
      </c>
      <c r="N174" s="54">
        <v>340342</v>
      </c>
      <c r="O174" s="22">
        <v>0</v>
      </c>
      <c r="P174" s="22">
        <v>0</v>
      </c>
      <c r="Q174" s="22">
        <v>1254953</v>
      </c>
      <c r="R174" s="22">
        <v>1092222</v>
      </c>
    </row>
    <row r="175" spans="1:18" x14ac:dyDescent="0.2">
      <c r="A175" s="21" t="s">
        <v>700</v>
      </c>
      <c r="B175" s="20" t="s">
        <v>698</v>
      </c>
      <c r="C175" s="20" t="s">
        <v>310</v>
      </c>
      <c r="D175" s="20" t="s">
        <v>48</v>
      </c>
      <c r="E175" s="39">
        <v>44048</v>
      </c>
      <c r="F175" s="20" t="s">
        <v>248</v>
      </c>
      <c r="G175" s="41" t="s">
        <v>405</v>
      </c>
      <c r="H175" s="22">
        <v>2347175</v>
      </c>
      <c r="I175" s="22">
        <v>0</v>
      </c>
      <c r="J175" s="22">
        <v>0</v>
      </c>
      <c r="K175" s="22">
        <v>0</v>
      </c>
      <c r="L175" s="22">
        <v>2347175</v>
      </c>
      <c r="M175" s="22">
        <v>914611</v>
      </c>
      <c r="N175" s="54">
        <v>340342</v>
      </c>
      <c r="O175" s="22">
        <v>0</v>
      </c>
      <c r="P175" s="22">
        <v>0</v>
      </c>
      <c r="Q175" s="22">
        <v>1254953</v>
      </c>
      <c r="R175" s="22">
        <v>1092222</v>
      </c>
    </row>
    <row r="176" spans="1:18" x14ac:dyDescent="0.2">
      <c r="A176" s="21" t="s">
        <v>701</v>
      </c>
      <c r="B176" s="20" t="s">
        <v>702</v>
      </c>
      <c r="C176" s="20" t="s">
        <v>310</v>
      </c>
      <c r="D176" s="20" t="s">
        <v>48</v>
      </c>
      <c r="E176" s="39">
        <v>44048</v>
      </c>
      <c r="F176" s="20" t="s">
        <v>248</v>
      </c>
      <c r="G176" s="41" t="s">
        <v>405</v>
      </c>
      <c r="H176" s="22">
        <v>2347175</v>
      </c>
      <c r="I176" s="22">
        <v>0</v>
      </c>
      <c r="J176" s="22">
        <v>0</v>
      </c>
      <c r="K176" s="22">
        <v>0</v>
      </c>
      <c r="L176" s="22">
        <v>2347175</v>
      </c>
      <c r="M176" s="22">
        <v>914611</v>
      </c>
      <c r="N176" s="54">
        <v>340342</v>
      </c>
      <c r="O176" s="22">
        <v>0</v>
      </c>
      <c r="P176" s="22">
        <v>0</v>
      </c>
      <c r="Q176" s="22">
        <v>1254953</v>
      </c>
      <c r="R176" s="22">
        <v>1092222</v>
      </c>
    </row>
    <row r="177" spans="1:18" x14ac:dyDescent="0.2">
      <c r="A177" s="21" t="s">
        <v>703</v>
      </c>
      <c r="B177" s="20" t="s">
        <v>702</v>
      </c>
      <c r="C177" s="20" t="s">
        <v>310</v>
      </c>
      <c r="D177" s="20" t="s">
        <v>48</v>
      </c>
      <c r="E177" s="39">
        <v>44048</v>
      </c>
      <c r="F177" s="20" t="s">
        <v>248</v>
      </c>
      <c r="G177" s="41" t="s">
        <v>405</v>
      </c>
      <c r="H177" s="22">
        <v>2347175</v>
      </c>
      <c r="I177" s="22">
        <v>0</v>
      </c>
      <c r="J177" s="22">
        <v>0</v>
      </c>
      <c r="K177" s="22">
        <v>0</v>
      </c>
      <c r="L177" s="22">
        <v>2347175</v>
      </c>
      <c r="M177" s="22">
        <v>914611</v>
      </c>
      <c r="N177" s="54">
        <v>340342</v>
      </c>
      <c r="O177" s="22">
        <v>0</v>
      </c>
      <c r="P177" s="22">
        <v>0</v>
      </c>
      <c r="Q177" s="22">
        <v>1254953</v>
      </c>
      <c r="R177" s="22">
        <v>1092222</v>
      </c>
    </row>
    <row r="178" spans="1:18" x14ac:dyDescent="0.2">
      <c r="A178" s="21" t="s">
        <v>704</v>
      </c>
      <c r="B178" s="20" t="s">
        <v>705</v>
      </c>
      <c r="C178" s="20" t="s">
        <v>310</v>
      </c>
      <c r="D178" s="20" t="s">
        <v>48</v>
      </c>
      <c r="E178" s="39">
        <v>44048</v>
      </c>
      <c r="F178" s="20" t="s">
        <v>248</v>
      </c>
      <c r="G178" s="41" t="s">
        <v>405</v>
      </c>
      <c r="H178" s="22">
        <v>2962767</v>
      </c>
      <c r="I178" s="22">
        <v>0</v>
      </c>
      <c r="J178" s="22">
        <v>0</v>
      </c>
      <c r="K178" s="22">
        <v>0</v>
      </c>
      <c r="L178" s="22">
        <v>2962767</v>
      </c>
      <c r="M178" s="22">
        <v>1158792</v>
      </c>
      <c r="N178" s="54">
        <v>429605</v>
      </c>
      <c r="O178" s="22">
        <v>0</v>
      </c>
      <c r="P178" s="22">
        <v>0</v>
      </c>
      <c r="Q178" s="22">
        <v>1588397</v>
      </c>
      <c r="R178" s="22">
        <v>1374370</v>
      </c>
    </row>
    <row r="179" spans="1:18" x14ac:dyDescent="0.2">
      <c r="A179" s="21" t="s">
        <v>706</v>
      </c>
      <c r="B179" s="20" t="s">
        <v>707</v>
      </c>
      <c r="C179" s="20" t="s">
        <v>310</v>
      </c>
      <c r="D179" s="20" t="s">
        <v>48</v>
      </c>
      <c r="E179" s="39">
        <v>44048</v>
      </c>
      <c r="F179" s="20" t="s">
        <v>248</v>
      </c>
      <c r="G179" s="41" t="s">
        <v>405</v>
      </c>
      <c r="H179" s="22">
        <v>2762943</v>
      </c>
      <c r="I179" s="22">
        <v>0</v>
      </c>
      <c r="J179" s="22">
        <v>0</v>
      </c>
      <c r="K179" s="22">
        <v>0</v>
      </c>
      <c r="L179" s="22">
        <v>2762943</v>
      </c>
      <c r="M179" s="22">
        <v>1079541</v>
      </c>
      <c r="N179" s="54">
        <v>400627</v>
      </c>
      <c r="O179" s="22">
        <v>0</v>
      </c>
      <c r="P179" s="22">
        <v>0</v>
      </c>
      <c r="Q179" s="22">
        <v>1480168</v>
      </c>
      <c r="R179" s="22">
        <v>1282775</v>
      </c>
    </row>
    <row r="180" spans="1:18" x14ac:dyDescent="0.2">
      <c r="A180" s="21" t="s">
        <v>708</v>
      </c>
      <c r="B180" s="20" t="s">
        <v>709</v>
      </c>
      <c r="C180" s="20" t="s">
        <v>310</v>
      </c>
      <c r="D180" s="20" t="s">
        <v>48</v>
      </c>
      <c r="E180" s="39">
        <v>44048</v>
      </c>
      <c r="F180" s="20" t="s">
        <v>248</v>
      </c>
      <c r="G180" s="41" t="s">
        <v>405</v>
      </c>
      <c r="H180" s="22">
        <v>2762943</v>
      </c>
      <c r="I180" s="22">
        <v>0</v>
      </c>
      <c r="J180" s="22">
        <v>0</v>
      </c>
      <c r="K180" s="22">
        <v>0</v>
      </c>
      <c r="L180" s="22">
        <v>2762943</v>
      </c>
      <c r="M180" s="22">
        <v>1079541</v>
      </c>
      <c r="N180" s="54">
        <v>400627</v>
      </c>
      <c r="O180" s="22">
        <v>0</v>
      </c>
      <c r="P180" s="22">
        <v>0</v>
      </c>
      <c r="Q180" s="22">
        <v>1480168</v>
      </c>
      <c r="R180" s="22">
        <v>1282775</v>
      </c>
    </row>
    <row r="181" spans="1:18" x14ac:dyDescent="0.2">
      <c r="A181" s="21" t="s">
        <v>710</v>
      </c>
      <c r="B181" s="20" t="s">
        <v>709</v>
      </c>
      <c r="C181" s="20" t="s">
        <v>310</v>
      </c>
      <c r="D181" s="20" t="s">
        <v>48</v>
      </c>
      <c r="E181" s="39">
        <v>44048</v>
      </c>
      <c r="F181" s="20" t="s">
        <v>248</v>
      </c>
      <c r="G181" s="41" t="s">
        <v>405</v>
      </c>
      <c r="H181" s="22">
        <v>2762943</v>
      </c>
      <c r="I181" s="22">
        <v>0</v>
      </c>
      <c r="J181" s="22">
        <v>0</v>
      </c>
      <c r="K181" s="22">
        <v>0</v>
      </c>
      <c r="L181" s="22">
        <v>2762943</v>
      </c>
      <c r="M181" s="22">
        <v>1079541</v>
      </c>
      <c r="N181" s="54">
        <v>400627</v>
      </c>
      <c r="O181" s="22">
        <v>0</v>
      </c>
      <c r="P181" s="22">
        <v>0</v>
      </c>
      <c r="Q181" s="22">
        <v>1480168</v>
      </c>
      <c r="R181" s="22">
        <v>1282775</v>
      </c>
    </row>
    <row r="182" spans="1:18" x14ac:dyDescent="0.2">
      <c r="A182" s="21" t="s">
        <v>711</v>
      </c>
      <c r="B182" s="20" t="s">
        <v>712</v>
      </c>
      <c r="C182" s="20" t="s">
        <v>310</v>
      </c>
      <c r="D182" s="20" t="s">
        <v>48</v>
      </c>
      <c r="E182" s="39">
        <v>44048</v>
      </c>
      <c r="F182" s="20" t="s">
        <v>248</v>
      </c>
      <c r="G182" s="41" t="s">
        <v>405</v>
      </c>
      <c r="H182" s="22">
        <v>3168501</v>
      </c>
      <c r="I182" s="22">
        <v>0</v>
      </c>
      <c r="J182" s="22">
        <v>0</v>
      </c>
      <c r="K182" s="22">
        <v>0</v>
      </c>
      <c r="L182" s="22">
        <v>3168501</v>
      </c>
      <c r="M182" s="22">
        <v>1240403</v>
      </c>
      <c r="N182" s="54">
        <v>459432</v>
      </c>
      <c r="O182" s="22">
        <v>0</v>
      </c>
      <c r="P182" s="22">
        <v>0</v>
      </c>
      <c r="Q182" s="22">
        <v>1699835</v>
      </c>
      <c r="R182" s="22">
        <v>1468666</v>
      </c>
    </row>
    <row r="183" spans="1:18" x14ac:dyDescent="0.2">
      <c r="A183" s="21" t="s">
        <v>713</v>
      </c>
      <c r="B183" s="20" t="s">
        <v>712</v>
      </c>
      <c r="C183" s="20" t="s">
        <v>310</v>
      </c>
      <c r="D183" s="20" t="s">
        <v>48</v>
      </c>
      <c r="E183" s="39">
        <v>44048</v>
      </c>
      <c r="F183" s="20" t="s">
        <v>248</v>
      </c>
      <c r="G183" s="41" t="s">
        <v>405</v>
      </c>
      <c r="H183" s="22">
        <v>3168501</v>
      </c>
      <c r="I183" s="22">
        <v>0</v>
      </c>
      <c r="J183" s="22">
        <v>0</v>
      </c>
      <c r="K183" s="22">
        <v>0</v>
      </c>
      <c r="L183" s="22">
        <v>3168501</v>
      </c>
      <c r="M183" s="22">
        <v>1240403</v>
      </c>
      <c r="N183" s="54">
        <v>459432</v>
      </c>
      <c r="O183" s="22">
        <v>0</v>
      </c>
      <c r="P183" s="22">
        <v>0</v>
      </c>
      <c r="Q183" s="22">
        <v>1699835</v>
      </c>
      <c r="R183" s="22">
        <v>1468666</v>
      </c>
    </row>
    <row r="184" spans="1:18" x14ac:dyDescent="0.2">
      <c r="A184" s="21" t="s">
        <v>714</v>
      </c>
      <c r="B184" s="20" t="s">
        <v>712</v>
      </c>
      <c r="C184" s="20" t="s">
        <v>310</v>
      </c>
      <c r="D184" s="20" t="s">
        <v>48</v>
      </c>
      <c r="E184" s="39">
        <v>44048</v>
      </c>
      <c r="F184" s="20" t="s">
        <v>248</v>
      </c>
      <c r="G184" s="41" t="s">
        <v>405</v>
      </c>
      <c r="H184" s="22">
        <v>3168501</v>
      </c>
      <c r="I184" s="22">
        <v>0</v>
      </c>
      <c r="J184" s="22">
        <v>0</v>
      </c>
      <c r="K184" s="22">
        <v>0</v>
      </c>
      <c r="L184" s="22">
        <v>3168501</v>
      </c>
      <c r="M184" s="22">
        <v>1240403</v>
      </c>
      <c r="N184" s="54">
        <v>459432</v>
      </c>
      <c r="O184" s="22">
        <v>0</v>
      </c>
      <c r="P184" s="22">
        <v>0</v>
      </c>
      <c r="Q184" s="22">
        <v>1699835</v>
      </c>
      <c r="R184" s="22">
        <v>1468666</v>
      </c>
    </row>
    <row r="185" spans="1:18" x14ac:dyDescent="0.2">
      <c r="A185" s="21" t="s">
        <v>715</v>
      </c>
      <c r="B185" s="20" t="s">
        <v>716</v>
      </c>
      <c r="C185" s="20" t="s">
        <v>310</v>
      </c>
      <c r="D185" s="20" t="s">
        <v>48</v>
      </c>
      <c r="E185" s="39">
        <v>44048</v>
      </c>
      <c r="F185" s="20" t="s">
        <v>248</v>
      </c>
      <c r="G185" s="41" t="s">
        <v>405</v>
      </c>
      <c r="H185" s="22">
        <v>4134749</v>
      </c>
      <c r="I185" s="22">
        <v>0</v>
      </c>
      <c r="J185" s="22">
        <v>0</v>
      </c>
      <c r="K185" s="22">
        <v>0</v>
      </c>
      <c r="L185" s="22">
        <v>4134749</v>
      </c>
      <c r="M185" s="22">
        <v>1623638</v>
      </c>
      <c r="N185" s="54">
        <v>599540</v>
      </c>
      <c r="O185" s="22">
        <v>0</v>
      </c>
      <c r="P185" s="22">
        <v>0</v>
      </c>
      <c r="Q185" s="22">
        <v>2223178</v>
      </c>
      <c r="R185" s="22">
        <v>1911571</v>
      </c>
    </row>
    <row r="186" spans="1:18" x14ac:dyDescent="0.2">
      <c r="A186" s="21" t="s">
        <v>717</v>
      </c>
      <c r="B186" s="20" t="s">
        <v>716</v>
      </c>
      <c r="C186" s="20" t="s">
        <v>310</v>
      </c>
      <c r="D186" s="20" t="s">
        <v>48</v>
      </c>
      <c r="E186" s="39">
        <v>44048</v>
      </c>
      <c r="F186" s="20" t="s">
        <v>248</v>
      </c>
      <c r="G186" s="41" t="s">
        <v>405</v>
      </c>
      <c r="H186" s="22">
        <v>4134749</v>
      </c>
      <c r="I186" s="22">
        <v>0</v>
      </c>
      <c r="J186" s="22">
        <v>0</v>
      </c>
      <c r="K186" s="22">
        <v>0</v>
      </c>
      <c r="L186" s="22">
        <v>4134749</v>
      </c>
      <c r="M186" s="22">
        <v>1623638</v>
      </c>
      <c r="N186" s="54">
        <v>599540</v>
      </c>
      <c r="O186" s="22">
        <v>0</v>
      </c>
      <c r="P186" s="22">
        <v>0</v>
      </c>
      <c r="Q186" s="22">
        <v>2223178</v>
      </c>
      <c r="R186" s="22">
        <v>1911571</v>
      </c>
    </row>
    <row r="187" spans="1:18" x14ac:dyDescent="0.2">
      <c r="A187" s="21" t="s">
        <v>718</v>
      </c>
      <c r="B187" s="20" t="s">
        <v>719</v>
      </c>
      <c r="C187" s="20" t="s">
        <v>310</v>
      </c>
      <c r="D187" s="20" t="s">
        <v>48</v>
      </c>
      <c r="E187" s="39">
        <v>44048</v>
      </c>
      <c r="F187" s="20" t="s">
        <v>248</v>
      </c>
      <c r="G187" s="41" t="s">
        <v>405</v>
      </c>
      <c r="H187" s="22">
        <v>5027048</v>
      </c>
      <c r="I187" s="22">
        <v>0</v>
      </c>
      <c r="J187" s="22">
        <v>0</v>
      </c>
      <c r="K187" s="22">
        <v>0</v>
      </c>
      <c r="L187" s="22">
        <v>5027048</v>
      </c>
      <c r="M187" s="22">
        <v>1977569</v>
      </c>
      <c r="N187" s="54">
        <v>728917</v>
      </c>
      <c r="O187" s="22">
        <v>0</v>
      </c>
      <c r="P187" s="22">
        <v>0</v>
      </c>
      <c r="Q187" s="22">
        <v>2706486</v>
      </c>
      <c r="R187" s="22">
        <v>2320562</v>
      </c>
    </row>
    <row r="188" spans="1:18" x14ac:dyDescent="0.2">
      <c r="A188" s="21" t="s">
        <v>721</v>
      </c>
      <c r="B188" s="20" t="s">
        <v>722</v>
      </c>
      <c r="C188" s="20" t="s">
        <v>310</v>
      </c>
      <c r="D188" s="20" t="s">
        <v>48</v>
      </c>
      <c r="E188" s="39">
        <v>44048</v>
      </c>
      <c r="F188" s="20" t="s">
        <v>248</v>
      </c>
      <c r="G188" s="41" t="s">
        <v>405</v>
      </c>
      <c r="H188" s="22">
        <v>522278</v>
      </c>
      <c r="I188" s="22">
        <v>0</v>
      </c>
      <c r="J188" s="22">
        <v>0</v>
      </c>
      <c r="K188" s="22">
        <v>0</v>
      </c>
      <c r="L188" s="22">
        <v>522278</v>
      </c>
      <c r="M188" s="22">
        <v>190790</v>
      </c>
      <c r="N188" s="54">
        <v>75729</v>
      </c>
      <c r="O188" s="22">
        <v>0</v>
      </c>
      <c r="P188" s="22">
        <v>0</v>
      </c>
      <c r="Q188" s="22">
        <v>266519</v>
      </c>
      <c r="R188" s="22">
        <v>255759</v>
      </c>
    </row>
    <row r="189" spans="1:18" x14ac:dyDescent="0.2">
      <c r="A189" s="21" t="s">
        <v>724</v>
      </c>
      <c r="B189" s="20" t="s">
        <v>725</v>
      </c>
      <c r="C189" s="20" t="s">
        <v>310</v>
      </c>
      <c r="D189" s="20" t="s">
        <v>48</v>
      </c>
      <c r="E189" s="39">
        <v>44048</v>
      </c>
      <c r="F189" s="20" t="s">
        <v>248</v>
      </c>
      <c r="G189" s="41" t="s">
        <v>405</v>
      </c>
      <c r="H189" s="22">
        <v>2747720</v>
      </c>
      <c r="I189" s="22">
        <v>0</v>
      </c>
      <c r="J189" s="22">
        <v>0</v>
      </c>
      <c r="K189" s="22">
        <v>0</v>
      </c>
      <c r="L189" s="22">
        <v>2747720</v>
      </c>
      <c r="M189" s="22">
        <v>1073494</v>
      </c>
      <c r="N189" s="54">
        <v>398418</v>
      </c>
      <c r="O189" s="22">
        <v>0</v>
      </c>
      <c r="P189" s="22">
        <v>0</v>
      </c>
      <c r="Q189" s="22">
        <v>1471912</v>
      </c>
      <c r="R189" s="22">
        <v>1275808</v>
      </c>
    </row>
    <row r="190" spans="1:18" x14ac:dyDescent="0.2">
      <c r="A190" s="21" t="s">
        <v>727</v>
      </c>
      <c r="B190" s="20" t="s">
        <v>728</v>
      </c>
      <c r="C190" s="20" t="s">
        <v>310</v>
      </c>
      <c r="D190" s="20" t="s">
        <v>48</v>
      </c>
      <c r="E190" s="39">
        <v>44048</v>
      </c>
      <c r="F190" s="20" t="s">
        <v>248</v>
      </c>
      <c r="G190" s="41" t="s">
        <v>405</v>
      </c>
      <c r="H190" s="22">
        <v>1334514</v>
      </c>
      <c r="I190" s="22">
        <v>0</v>
      </c>
      <c r="J190" s="22">
        <v>0</v>
      </c>
      <c r="K190" s="22">
        <v>0</v>
      </c>
      <c r="L190" s="22">
        <v>1334514</v>
      </c>
      <c r="M190" s="22">
        <v>512970</v>
      </c>
      <c r="N190" s="54">
        <v>193505</v>
      </c>
      <c r="O190" s="22">
        <v>0</v>
      </c>
      <c r="P190" s="22">
        <v>0</v>
      </c>
      <c r="Q190" s="22">
        <v>706475</v>
      </c>
      <c r="R190" s="22">
        <v>628039</v>
      </c>
    </row>
    <row r="191" spans="1:18" x14ac:dyDescent="0.2">
      <c r="A191" s="21" t="s">
        <v>730</v>
      </c>
      <c r="B191" s="20" t="s">
        <v>731</v>
      </c>
      <c r="C191" s="20" t="s">
        <v>310</v>
      </c>
      <c r="D191" s="20" t="s">
        <v>48</v>
      </c>
      <c r="E191" s="39">
        <v>44048</v>
      </c>
      <c r="F191" s="20" t="s">
        <v>248</v>
      </c>
      <c r="G191" s="41" t="s">
        <v>405</v>
      </c>
      <c r="H191" s="22">
        <v>869513</v>
      </c>
      <c r="I191" s="22">
        <v>0</v>
      </c>
      <c r="J191" s="22">
        <v>0</v>
      </c>
      <c r="K191" s="22">
        <v>0</v>
      </c>
      <c r="L191" s="22">
        <v>869513</v>
      </c>
      <c r="M191" s="22">
        <v>328518</v>
      </c>
      <c r="N191" s="54">
        <v>126080</v>
      </c>
      <c r="O191" s="22">
        <v>0</v>
      </c>
      <c r="P191" s="22">
        <v>0</v>
      </c>
      <c r="Q191" s="22">
        <v>454598</v>
      </c>
      <c r="R191" s="22">
        <v>414915</v>
      </c>
    </row>
    <row r="192" spans="1:18" x14ac:dyDescent="0.2">
      <c r="A192" s="21" t="s">
        <v>735</v>
      </c>
      <c r="B192" s="20" t="s">
        <v>645</v>
      </c>
      <c r="C192" s="20" t="s">
        <v>310</v>
      </c>
      <c r="D192" s="20" t="s">
        <v>48</v>
      </c>
      <c r="E192" s="39">
        <v>44089</v>
      </c>
      <c r="F192" s="20" t="s">
        <v>248</v>
      </c>
      <c r="G192" s="41" t="s">
        <v>405</v>
      </c>
      <c r="H192" s="22">
        <v>962311</v>
      </c>
      <c r="I192" s="22">
        <v>0</v>
      </c>
      <c r="J192" s="22">
        <v>0</v>
      </c>
      <c r="K192" s="22">
        <v>0</v>
      </c>
      <c r="L192" s="22">
        <v>962311</v>
      </c>
      <c r="M192" s="22">
        <v>356396</v>
      </c>
      <c r="N192" s="54">
        <v>139537</v>
      </c>
      <c r="O192" s="22">
        <v>0</v>
      </c>
      <c r="P192" s="22">
        <v>0</v>
      </c>
      <c r="Q192" s="22">
        <v>495933</v>
      </c>
      <c r="R192" s="22">
        <v>466378</v>
      </c>
    </row>
    <row r="193" spans="1:18" x14ac:dyDescent="0.2">
      <c r="A193" s="21" t="s">
        <v>736</v>
      </c>
      <c r="B193" s="20" t="s">
        <v>645</v>
      </c>
      <c r="C193" s="20" t="s">
        <v>310</v>
      </c>
      <c r="D193" s="20" t="s">
        <v>48</v>
      </c>
      <c r="E193" s="39">
        <v>44089</v>
      </c>
      <c r="F193" s="20" t="s">
        <v>248</v>
      </c>
      <c r="G193" s="41" t="s">
        <v>405</v>
      </c>
      <c r="H193" s="22">
        <v>962311</v>
      </c>
      <c r="I193" s="22">
        <v>0</v>
      </c>
      <c r="J193" s="22">
        <v>0</v>
      </c>
      <c r="K193" s="22">
        <v>0</v>
      </c>
      <c r="L193" s="22">
        <v>962311</v>
      </c>
      <c r="M193" s="22">
        <v>356396</v>
      </c>
      <c r="N193" s="54">
        <v>139537</v>
      </c>
      <c r="O193" s="22">
        <v>0</v>
      </c>
      <c r="P193" s="22">
        <v>0</v>
      </c>
      <c r="Q193" s="22">
        <v>495933</v>
      </c>
      <c r="R193" s="22">
        <v>466378</v>
      </c>
    </row>
    <row r="194" spans="1:18" x14ac:dyDescent="0.2">
      <c r="A194" s="21" t="s">
        <v>737</v>
      </c>
      <c r="B194" s="20" t="s">
        <v>645</v>
      </c>
      <c r="C194" s="20" t="s">
        <v>310</v>
      </c>
      <c r="D194" s="20" t="s">
        <v>48</v>
      </c>
      <c r="E194" s="39">
        <v>44089</v>
      </c>
      <c r="F194" s="20" t="s">
        <v>248</v>
      </c>
      <c r="G194" s="41" t="s">
        <v>405</v>
      </c>
      <c r="H194" s="22">
        <v>962311</v>
      </c>
      <c r="I194" s="22">
        <v>0</v>
      </c>
      <c r="J194" s="22">
        <v>0</v>
      </c>
      <c r="K194" s="22">
        <v>0</v>
      </c>
      <c r="L194" s="22">
        <v>962311</v>
      </c>
      <c r="M194" s="22">
        <v>356396</v>
      </c>
      <c r="N194" s="54">
        <v>139537</v>
      </c>
      <c r="O194" s="22">
        <v>0</v>
      </c>
      <c r="P194" s="22">
        <v>0</v>
      </c>
      <c r="Q194" s="22">
        <v>495933</v>
      </c>
      <c r="R194" s="22">
        <v>466378</v>
      </c>
    </row>
    <row r="195" spans="1:18" x14ac:dyDescent="0.2">
      <c r="A195" s="21" t="s">
        <v>738</v>
      </c>
      <c r="B195" s="20" t="s">
        <v>739</v>
      </c>
      <c r="C195" s="20" t="s">
        <v>310</v>
      </c>
      <c r="D195" s="20" t="s">
        <v>48</v>
      </c>
      <c r="E195" s="39">
        <v>44089</v>
      </c>
      <c r="F195" s="20" t="s">
        <v>248</v>
      </c>
      <c r="G195" s="41" t="s">
        <v>405</v>
      </c>
      <c r="H195" s="22">
        <v>941258</v>
      </c>
      <c r="I195" s="22">
        <v>0</v>
      </c>
      <c r="J195" s="22">
        <v>0</v>
      </c>
      <c r="K195" s="22">
        <v>0</v>
      </c>
      <c r="L195" s="22">
        <v>941258</v>
      </c>
      <c r="M195" s="22">
        <v>348256</v>
      </c>
      <c r="N195" s="54">
        <v>136486</v>
      </c>
      <c r="O195" s="22">
        <v>0</v>
      </c>
      <c r="P195" s="22">
        <v>0</v>
      </c>
      <c r="Q195" s="22">
        <v>484742</v>
      </c>
      <c r="R195" s="22">
        <v>456516</v>
      </c>
    </row>
    <row r="196" spans="1:18" x14ac:dyDescent="0.2">
      <c r="A196" s="21" t="s">
        <v>740</v>
      </c>
      <c r="B196" s="20" t="s">
        <v>741</v>
      </c>
      <c r="C196" s="20" t="s">
        <v>310</v>
      </c>
      <c r="D196" s="20" t="s">
        <v>48</v>
      </c>
      <c r="E196" s="39">
        <v>44089</v>
      </c>
      <c r="F196" s="20" t="s">
        <v>248</v>
      </c>
      <c r="G196" s="41" t="s">
        <v>405</v>
      </c>
      <c r="H196" s="22">
        <v>941258</v>
      </c>
      <c r="I196" s="22">
        <v>0</v>
      </c>
      <c r="J196" s="22">
        <v>0</v>
      </c>
      <c r="K196" s="22">
        <v>0</v>
      </c>
      <c r="L196" s="22">
        <v>941258</v>
      </c>
      <c r="M196" s="22">
        <v>348256</v>
      </c>
      <c r="N196" s="54">
        <v>136486</v>
      </c>
      <c r="O196" s="22">
        <v>0</v>
      </c>
      <c r="P196" s="22">
        <v>0</v>
      </c>
      <c r="Q196" s="22">
        <v>484742</v>
      </c>
      <c r="R196" s="22">
        <v>456516</v>
      </c>
    </row>
    <row r="197" spans="1:18" x14ac:dyDescent="0.2">
      <c r="A197" s="21" t="s">
        <v>742</v>
      </c>
      <c r="B197" s="20" t="s">
        <v>743</v>
      </c>
      <c r="C197" s="20" t="s">
        <v>310</v>
      </c>
      <c r="D197" s="20" t="s">
        <v>48</v>
      </c>
      <c r="E197" s="39">
        <v>44089</v>
      </c>
      <c r="F197" s="20" t="s">
        <v>248</v>
      </c>
      <c r="G197" s="41" t="s">
        <v>405</v>
      </c>
      <c r="H197" s="22">
        <v>941258</v>
      </c>
      <c r="I197" s="22">
        <v>0</v>
      </c>
      <c r="J197" s="22">
        <v>0</v>
      </c>
      <c r="K197" s="22">
        <v>0</v>
      </c>
      <c r="L197" s="22">
        <v>941258</v>
      </c>
      <c r="M197" s="22">
        <v>348256</v>
      </c>
      <c r="N197" s="54">
        <v>136486</v>
      </c>
      <c r="O197" s="22">
        <v>0</v>
      </c>
      <c r="P197" s="22">
        <v>0</v>
      </c>
      <c r="Q197" s="22">
        <v>484742</v>
      </c>
      <c r="R197" s="22">
        <v>456516</v>
      </c>
    </row>
    <row r="198" spans="1:18" x14ac:dyDescent="0.2">
      <c r="A198" s="21" t="s">
        <v>744</v>
      </c>
      <c r="B198" s="20" t="s">
        <v>745</v>
      </c>
      <c r="C198" s="20" t="s">
        <v>310</v>
      </c>
      <c r="D198" s="20" t="s">
        <v>48</v>
      </c>
      <c r="E198" s="39">
        <v>44089</v>
      </c>
      <c r="F198" s="20" t="s">
        <v>248</v>
      </c>
      <c r="G198" s="41" t="s">
        <v>405</v>
      </c>
      <c r="H198" s="22">
        <v>1118181</v>
      </c>
      <c r="I198" s="22">
        <v>0</v>
      </c>
      <c r="J198" s="22">
        <v>0</v>
      </c>
      <c r="K198" s="22">
        <v>0</v>
      </c>
      <c r="L198" s="22">
        <v>1118181</v>
      </c>
      <c r="M198" s="22">
        <v>416638</v>
      </c>
      <c r="N198" s="54">
        <v>162132</v>
      </c>
      <c r="O198" s="22">
        <v>0</v>
      </c>
      <c r="P198" s="22">
        <v>0</v>
      </c>
      <c r="Q198" s="22">
        <v>578770</v>
      </c>
      <c r="R198" s="22">
        <v>539411</v>
      </c>
    </row>
    <row r="199" spans="1:18" x14ac:dyDescent="0.2">
      <c r="A199" s="21" t="s">
        <v>746</v>
      </c>
      <c r="B199" s="20" t="s">
        <v>745</v>
      </c>
      <c r="C199" s="20" t="s">
        <v>310</v>
      </c>
      <c r="D199" s="20" t="s">
        <v>48</v>
      </c>
      <c r="E199" s="39">
        <v>44089</v>
      </c>
      <c r="F199" s="20" t="s">
        <v>248</v>
      </c>
      <c r="G199" s="41" t="s">
        <v>405</v>
      </c>
      <c r="H199" s="22">
        <v>1118181</v>
      </c>
      <c r="I199" s="22">
        <v>0</v>
      </c>
      <c r="J199" s="22">
        <v>0</v>
      </c>
      <c r="K199" s="22">
        <v>0</v>
      </c>
      <c r="L199" s="22">
        <v>1118181</v>
      </c>
      <c r="M199" s="22">
        <v>416638</v>
      </c>
      <c r="N199" s="54">
        <v>162132</v>
      </c>
      <c r="O199" s="22">
        <v>0</v>
      </c>
      <c r="P199" s="22">
        <v>0</v>
      </c>
      <c r="Q199" s="22">
        <v>578770</v>
      </c>
      <c r="R199" s="22">
        <v>539411</v>
      </c>
    </row>
    <row r="200" spans="1:18" x14ac:dyDescent="0.2">
      <c r="A200" s="21" t="s">
        <v>747</v>
      </c>
      <c r="B200" s="20" t="s">
        <v>745</v>
      </c>
      <c r="C200" s="20" t="s">
        <v>310</v>
      </c>
      <c r="D200" s="20" t="s">
        <v>48</v>
      </c>
      <c r="E200" s="39">
        <v>44089</v>
      </c>
      <c r="F200" s="20" t="s">
        <v>248</v>
      </c>
      <c r="G200" s="41" t="s">
        <v>405</v>
      </c>
      <c r="H200" s="22">
        <v>1118181</v>
      </c>
      <c r="I200" s="22">
        <v>0</v>
      </c>
      <c r="J200" s="22">
        <v>0</v>
      </c>
      <c r="K200" s="22">
        <v>0</v>
      </c>
      <c r="L200" s="22">
        <v>1118181</v>
      </c>
      <c r="M200" s="22">
        <v>416638</v>
      </c>
      <c r="N200" s="54">
        <v>162132</v>
      </c>
      <c r="O200" s="22">
        <v>0</v>
      </c>
      <c r="P200" s="22">
        <v>0</v>
      </c>
      <c r="Q200" s="22">
        <v>578770</v>
      </c>
      <c r="R200" s="22">
        <v>539411</v>
      </c>
    </row>
    <row r="201" spans="1:18" x14ac:dyDescent="0.2">
      <c r="A201" s="21" t="s">
        <v>748</v>
      </c>
      <c r="B201" s="20" t="s">
        <v>749</v>
      </c>
      <c r="C201" s="20" t="s">
        <v>310</v>
      </c>
      <c r="D201" s="20" t="s">
        <v>48</v>
      </c>
      <c r="E201" s="39">
        <v>44089</v>
      </c>
      <c r="F201" s="20" t="s">
        <v>248</v>
      </c>
      <c r="G201" s="41" t="s">
        <v>405</v>
      </c>
      <c r="H201" s="22">
        <v>1118181</v>
      </c>
      <c r="I201" s="22">
        <v>0</v>
      </c>
      <c r="J201" s="22">
        <v>0</v>
      </c>
      <c r="K201" s="22">
        <v>0</v>
      </c>
      <c r="L201" s="22">
        <v>1118181</v>
      </c>
      <c r="M201" s="22">
        <v>416638</v>
      </c>
      <c r="N201" s="54">
        <v>162132</v>
      </c>
      <c r="O201" s="22">
        <v>0</v>
      </c>
      <c r="P201" s="22">
        <v>0</v>
      </c>
      <c r="Q201" s="22">
        <v>578770</v>
      </c>
      <c r="R201" s="22">
        <v>539411</v>
      </c>
    </row>
    <row r="202" spans="1:18" x14ac:dyDescent="0.2">
      <c r="A202" s="21" t="s">
        <v>750</v>
      </c>
      <c r="B202" s="20" t="s">
        <v>751</v>
      </c>
      <c r="C202" s="20" t="s">
        <v>310</v>
      </c>
      <c r="D202" s="20" t="s">
        <v>48</v>
      </c>
      <c r="E202" s="39">
        <v>44089</v>
      </c>
      <c r="F202" s="20" t="s">
        <v>248</v>
      </c>
      <c r="G202" s="41" t="s">
        <v>405</v>
      </c>
      <c r="H202" s="22">
        <v>1454669</v>
      </c>
      <c r="I202" s="22">
        <v>0</v>
      </c>
      <c r="J202" s="22">
        <v>0</v>
      </c>
      <c r="K202" s="22">
        <v>0</v>
      </c>
      <c r="L202" s="22">
        <v>1454669</v>
      </c>
      <c r="M202" s="22">
        <v>546712</v>
      </c>
      <c r="N202" s="54">
        <v>210923</v>
      </c>
      <c r="O202" s="22">
        <v>0</v>
      </c>
      <c r="P202" s="22">
        <v>0</v>
      </c>
      <c r="Q202" s="22">
        <v>757635</v>
      </c>
      <c r="R202" s="22">
        <v>697034</v>
      </c>
    </row>
    <row r="203" spans="1:18" x14ac:dyDescent="0.2">
      <c r="A203" s="21" t="s">
        <v>752</v>
      </c>
      <c r="B203" s="20" t="s">
        <v>753</v>
      </c>
      <c r="C203" s="20" t="s">
        <v>310</v>
      </c>
      <c r="D203" s="20" t="s">
        <v>48</v>
      </c>
      <c r="E203" s="39">
        <v>44089</v>
      </c>
      <c r="F203" s="20" t="s">
        <v>248</v>
      </c>
      <c r="G203" s="41" t="s">
        <v>405</v>
      </c>
      <c r="H203" s="22">
        <v>1767148</v>
      </c>
      <c r="I203" s="22">
        <v>0</v>
      </c>
      <c r="J203" s="22">
        <v>0</v>
      </c>
      <c r="K203" s="22">
        <v>0</v>
      </c>
      <c r="L203" s="22">
        <v>1767148</v>
      </c>
      <c r="M203" s="22">
        <v>667515</v>
      </c>
      <c r="N203" s="54">
        <v>256241</v>
      </c>
      <c r="O203" s="22">
        <v>0</v>
      </c>
      <c r="P203" s="22">
        <v>0</v>
      </c>
      <c r="Q203" s="22">
        <v>923756</v>
      </c>
      <c r="R203" s="22">
        <v>843392</v>
      </c>
    </row>
    <row r="204" spans="1:18" x14ac:dyDescent="0.2">
      <c r="A204" s="21" t="s">
        <v>754</v>
      </c>
      <c r="B204" s="20" t="s">
        <v>753</v>
      </c>
      <c r="C204" s="20" t="s">
        <v>310</v>
      </c>
      <c r="D204" s="20" t="s">
        <v>48</v>
      </c>
      <c r="E204" s="39">
        <v>44089</v>
      </c>
      <c r="F204" s="20" t="s">
        <v>248</v>
      </c>
      <c r="G204" s="41" t="s">
        <v>405</v>
      </c>
      <c r="H204" s="22">
        <v>1767148</v>
      </c>
      <c r="I204" s="22">
        <v>0</v>
      </c>
      <c r="J204" s="22">
        <v>0</v>
      </c>
      <c r="K204" s="22">
        <v>0</v>
      </c>
      <c r="L204" s="22">
        <v>1767148</v>
      </c>
      <c r="M204" s="22">
        <v>667515</v>
      </c>
      <c r="N204" s="54">
        <v>256241</v>
      </c>
      <c r="O204" s="22">
        <v>0</v>
      </c>
      <c r="P204" s="22">
        <v>0</v>
      </c>
      <c r="Q204" s="22">
        <v>923756</v>
      </c>
      <c r="R204" s="22">
        <v>843392</v>
      </c>
    </row>
    <row r="205" spans="1:18" x14ac:dyDescent="0.2">
      <c r="A205" s="21" t="s">
        <v>755</v>
      </c>
      <c r="B205" s="20" t="s">
        <v>756</v>
      </c>
      <c r="C205" s="20" t="s">
        <v>310</v>
      </c>
      <c r="D205" s="20" t="s">
        <v>48</v>
      </c>
      <c r="E205" s="39">
        <v>44089</v>
      </c>
      <c r="F205" s="20" t="s">
        <v>248</v>
      </c>
      <c r="G205" s="41" t="s">
        <v>405</v>
      </c>
      <c r="H205" s="22">
        <v>2512517</v>
      </c>
      <c r="I205" s="22">
        <v>0</v>
      </c>
      <c r="J205" s="22">
        <v>0</v>
      </c>
      <c r="K205" s="22">
        <v>0</v>
      </c>
      <c r="L205" s="22">
        <v>2512517</v>
      </c>
      <c r="M205" s="22">
        <v>955630</v>
      </c>
      <c r="N205" s="54">
        <v>364317</v>
      </c>
      <c r="O205" s="22">
        <v>0</v>
      </c>
      <c r="P205" s="22">
        <v>0</v>
      </c>
      <c r="Q205" s="22">
        <v>1319947</v>
      </c>
      <c r="R205" s="22">
        <v>1192570</v>
      </c>
    </row>
    <row r="206" spans="1:18" x14ac:dyDescent="0.2">
      <c r="A206" s="21" t="s">
        <v>757</v>
      </c>
      <c r="B206" s="20" t="s">
        <v>758</v>
      </c>
      <c r="C206" s="20" t="s">
        <v>310</v>
      </c>
      <c r="D206" s="20" t="s">
        <v>48</v>
      </c>
      <c r="E206" s="39">
        <v>44089</v>
      </c>
      <c r="F206" s="20" t="s">
        <v>248</v>
      </c>
      <c r="G206" s="41" t="s">
        <v>405</v>
      </c>
      <c r="H206" s="22">
        <v>6609833</v>
      </c>
      <c r="I206" s="22">
        <v>0</v>
      </c>
      <c r="J206" s="22">
        <v>0</v>
      </c>
      <c r="K206" s="22">
        <v>0</v>
      </c>
      <c r="L206" s="22">
        <v>6609833</v>
      </c>
      <c r="M206" s="22">
        <v>2539484</v>
      </c>
      <c r="N206" s="54">
        <v>958430</v>
      </c>
      <c r="O206" s="22">
        <v>0</v>
      </c>
      <c r="P206" s="22">
        <v>0</v>
      </c>
      <c r="Q206" s="22">
        <v>3497914</v>
      </c>
      <c r="R206" s="22">
        <v>3111919</v>
      </c>
    </row>
    <row r="207" spans="1:18" x14ac:dyDescent="0.2">
      <c r="A207" s="21" t="s">
        <v>759</v>
      </c>
      <c r="B207" s="20" t="s">
        <v>760</v>
      </c>
      <c r="C207" s="20" t="s">
        <v>310</v>
      </c>
      <c r="D207" s="20" t="s">
        <v>48</v>
      </c>
      <c r="E207" s="39">
        <v>44089</v>
      </c>
      <c r="F207" s="20" t="s">
        <v>248</v>
      </c>
      <c r="G207" s="41" t="s">
        <v>405</v>
      </c>
      <c r="H207" s="22">
        <v>6609833</v>
      </c>
      <c r="I207" s="22">
        <v>0</v>
      </c>
      <c r="J207" s="22">
        <v>0</v>
      </c>
      <c r="K207" s="22">
        <v>0</v>
      </c>
      <c r="L207" s="22">
        <v>6609833</v>
      </c>
      <c r="M207" s="22">
        <v>2539484</v>
      </c>
      <c r="N207" s="54">
        <v>958430</v>
      </c>
      <c r="O207" s="22">
        <v>0</v>
      </c>
      <c r="P207" s="22">
        <v>0</v>
      </c>
      <c r="Q207" s="22">
        <v>3497914</v>
      </c>
      <c r="R207" s="22">
        <v>3111919</v>
      </c>
    </row>
    <row r="208" spans="1:18" x14ac:dyDescent="0.2">
      <c r="A208" s="21" t="s">
        <v>761</v>
      </c>
      <c r="B208" s="20" t="s">
        <v>760</v>
      </c>
      <c r="C208" s="20" t="s">
        <v>310</v>
      </c>
      <c r="D208" s="20" t="s">
        <v>48</v>
      </c>
      <c r="E208" s="39">
        <v>44089</v>
      </c>
      <c r="F208" s="20" t="s">
        <v>248</v>
      </c>
      <c r="G208" s="41" t="s">
        <v>405</v>
      </c>
      <c r="H208" s="22">
        <v>6609833</v>
      </c>
      <c r="I208" s="22">
        <v>0</v>
      </c>
      <c r="J208" s="22">
        <v>0</v>
      </c>
      <c r="K208" s="22">
        <v>0</v>
      </c>
      <c r="L208" s="22">
        <v>6609833</v>
      </c>
      <c r="M208" s="22">
        <v>2539484</v>
      </c>
      <c r="N208" s="54">
        <v>958430</v>
      </c>
      <c r="O208" s="22">
        <v>0</v>
      </c>
      <c r="P208" s="22">
        <v>0</v>
      </c>
      <c r="Q208" s="22">
        <v>3497914</v>
      </c>
      <c r="R208" s="22">
        <v>3111919</v>
      </c>
    </row>
    <row r="209" spans="1:18" x14ac:dyDescent="0.2">
      <c r="A209" s="21" t="s">
        <v>762</v>
      </c>
      <c r="B209" s="20" t="s">
        <v>760</v>
      </c>
      <c r="C209" s="20" t="s">
        <v>310</v>
      </c>
      <c r="D209" s="20" t="s">
        <v>48</v>
      </c>
      <c r="E209" s="39">
        <v>44089</v>
      </c>
      <c r="F209" s="20" t="s">
        <v>248</v>
      </c>
      <c r="G209" s="41" t="s">
        <v>405</v>
      </c>
      <c r="H209" s="22">
        <v>6609833</v>
      </c>
      <c r="I209" s="22">
        <v>0</v>
      </c>
      <c r="J209" s="22">
        <v>0</v>
      </c>
      <c r="K209" s="22">
        <v>0</v>
      </c>
      <c r="L209" s="22">
        <v>6609833</v>
      </c>
      <c r="M209" s="22">
        <v>2539484</v>
      </c>
      <c r="N209" s="54">
        <v>958430</v>
      </c>
      <c r="O209" s="22">
        <v>0</v>
      </c>
      <c r="P209" s="22">
        <v>0</v>
      </c>
      <c r="Q209" s="22">
        <v>3497914</v>
      </c>
      <c r="R209" s="22">
        <v>3111919</v>
      </c>
    </row>
    <row r="210" spans="1:18" x14ac:dyDescent="0.2">
      <c r="A210" s="21" t="s">
        <v>763</v>
      </c>
      <c r="B210" s="20" t="s">
        <v>764</v>
      </c>
      <c r="C210" s="20" t="s">
        <v>310</v>
      </c>
      <c r="D210" s="20" t="s">
        <v>48</v>
      </c>
      <c r="E210" s="39">
        <v>44089</v>
      </c>
      <c r="F210" s="20" t="s">
        <v>248</v>
      </c>
      <c r="G210" s="41" t="s">
        <v>405</v>
      </c>
      <c r="H210" s="22">
        <v>6609833</v>
      </c>
      <c r="I210" s="22">
        <v>0</v>
      </c>
      <c r="J210" s="22">
        <v>0</v>
      </c>
      <c r="K210" s="22">
        <v>0</v>
      </c>
      <c r="L210" s="22">
        <v>6609833</v>
      </c>
      <c r="M210" s="22">
        <v>2539484</v>
      </c>
      <c r="N210" s="54">
        <v>958430</v>
      </c>
      <c r="O210" s="22">
        <v>0</v>
      </c>
      <c r="P210" s="22">
        <v>0</v>
      </c>
      <c r="Q210" s="22">
        <v>3497914</v>
      </c>
      <c r="R210" s="22">
        <v>3111919</v>
      </c>
    </row>
    <row r="211" spans="1:18" x14ac:dyDescent="0.2">
      <c r="A211" s="21" t="s">
        <v>765</v>
      </c>
      <c r="B211" s="20" t="s">
        <v>684</v>
      </c>
      <c r="C211" s="20" t="s">
        <v>310</v>
      </c>
      <c r="D211" s="20" t="s">
        <v>48</v>
      </c>
      <c r="E211" s="39">
        <v>44089</v>
      </c>
      <c r="F211" s="20" t="s">
        <v>248</v>
      </c>
      <c r="G211" s="41" t="s">
        <v>405</v>
      </c>
      <c r="H211" s="22">
        <v>1553288</v>
      </c>
      <c r="I211" s="22">
        <v>0</v>
      </c>
      <c r="J211" s="22">
        <v>0</v>
      </c>
      <c r="K211" s="22">
        <v>0</v>
      </c>
      <c r="L211" s="22">
        <v>1553288</v>
      </c>
      <c r="M211" s="22">
        <v>584842</v>
      </c>
      <c r="N211" s="54">
        <v>225229</v>
      </c>
      <c r="O211" s="22">
        <v>0</v>
      </c>
      <c r="P211" s="22">
        <v>0</v>
      </c>
      <c r="Q211" s="22">
        <v>810071</v>
      </c>
      <c r="R211" s="22">
        <v>743217</v>
      </c>
    </row>
    <row r="212" spans="1:18" x14ac:dyDescent="0.2">
      <c r="A212" s="21" t="s">
        <v>766</v>
      </c>
      <c r="B212" s="20" t="s">
        <v>684</v>
      </c>
      <c r="C212" s="20" t="s">
        <v>310</v>
      </c>
      <c r="D212" s="20" t="s">
        <v>48</v>
      </c>
      <c r="E212" s="39">
        <v>44089</v>
      </c>
      <c r="F212" s="20" t="s">
        <v>248</v>
      </c>
      <c r="G212" s="41" t="s">
        <v>405</v>
      </c>
      <c r="H212" s="22">
        <v>1553288</v>
      </c>
      <c r="I212" s="22">
        <v>0</v>
      </c>
      <c r="J212" s="22">
        <v>0</v>
      </c>
      <c r="K212" s="22">
        <v>0</v>
      </c>
      <c r="L212" s="22">
        <v>1553288</v>
      </c>
      <c r="M212" s="22">
        <v>584842</v>
      </c>
      <c r="N212" s="54">
        <v>225229</v>
      </c>
      <c r="O212" s="22">
        <v>0</v>
      </c>
      <c r="P212" s="22">
        <v>0</v>
      </c>
      <c r="Q212" s="22">
        <v>810071</v>
      </c>
      <c r="R212" s="22">
        <v>743217</v>
      </c>
    </row>
    <row r="213" spans="1:18" x14ac:dyDescent="0.2">
      <c r="A213" s="21" t="s">
        <v>767</v>
      </c>
      <c r="B213" s="20" t="s">
        <v>768</v>
      </c>
      <c r="C213" s="20" t="s">
        <v>310</v>
      </c>
      <c r="D213" s="20" t="s">
        <v>48</v>
      </c>
      <c r="E213" s="39">
        <v>44089</v>
      </c>
      <c r="F213" s="20" t="s">
        <v>248</v>
      </c>
      <c r="G213" s="41" t="s">
        <v>405</v>
      </c>
      <c r="H213" s="22">
        <v>1553288</v>
      </c>
      <c r="I213" s="22">
        <v>0</v>
      </c>
      <c r="J213" s="22">
        <v>0</v>
      </c>
      <c r="K213" s="22">
        <v>0</v>
      </c>
      <c r="L213" s="22">
        <v>1553288</v>
      </c>
      <c r="M213" s="22">
        <v>584842</v>
      </c>
      <c r="N213" s="54">
        <v>225229</v>
      </c>
      <c r="O213" s="22">
        <v>0</v>
      </c>
      <c r="P213" s="22">
        <v>0</v>
      </c>
      <c r="Q213" s="22">
        <v>810071</v>
      </c>
      <c r="R213" s="22">
        <v>743217</v>
      </c>
    </row>
    <row r="214" spans="1:18" x14ac:dyDescent="0.2">
      <c r="A214" s="21" t="s">
        <v>769</v>
      </c>
      <c r="B214" s="20" t="s">
        <v>686</v>
      </c>
      <c r="C214" s="20" t="s">
        <v>310</v>
      </c>
      <c r="D214" s="20" t="s">
        <v>48</v>
      </c>
      <c r="E214" s="39">
        <v>44089</v>
      </c>
      <c r="F214" s="20" t="s">
        <v>248</v>
      </c>
      <c r="G214" s="41" t="s">
        <v>405</v>
      </c>
      <c r="H214" s="22">
        <v>1869829</v>
      </c>
      <c r="I214" s="22">
        <v>0</v>
      </c>
      <c r="J214" s="22">
        <v>0</v>
      </c>
      <c r="K214" s="22">
        <v>0</v>
      </c>
      <c r="L214" s="22">
        <v>1869829</v>
      </c>
      <c r="M214" s="22">
        <v>707210</v>
      </c>
      <c r="N214" s="54">
        <v>271124</v>
      </c>
      <c r="O214" s="22">
        <v>0</v>
      </c>
      <c r="P214" s="22">
        <v>0</v>
      </c>
      <c r="Q214" s="22">
        <v>978334</v>
      </c>
      <c r="R214" s="22">
        <v>891495</v>
      </c>
    </row>
    <row r="215" spans="1:18" x14ac:dyDescent="0.2">
      <c r="A215" s="21" t="s">
        <v>770</v>
      </c>
      <c r="B215" s="20" t="s">
        <v>771</v>
      </c>
      <c r="C215" s="20" t="s">
        <v>310</v>
      </c>
      <c r="D215" s="20" t="s">
        <v>48</v>
      </c>
      <c r="E215" s="39">
        <v>44089</v>
      </c>
      <c r="F215" s="20" t="s">
        <v>248</v>
      </c>
      <c r="G215" s="41" t="s">
        <v>405</v>
      </c>
      <c r="H215" s="22">
        <v>1869829</v>
      </c>
      <c r="I215" s="22">
        <v>0</v>
      </c>
      <c r="J215" s="22">
        <v>0</v>
      </c>
      <c r="K215" s="22">
        <v>0</v>
      </c>
      <c r="L215" s="22">
        <v>1869829</v>
      </c>
      <c r="M215" s="22">
        <v>707210</v>
      </c>
      <c r="N215" s="54">
        <v>271124</v>
      </c>
      <c r="O215" s="22">
        <v>0</v>
      </c>
      <c r="P215" s="22">
        <v>0</v>
      </c>
      <c r="Q215" s="22">
        <v>978334</v>
      </c>
      <c r="R215" s="22">
        <v>891495</v>
      </c>
    </row>
    <row r="216" spans="1:18" x14ac:dyDescent="0.2">
      <c r="A216" s="21" t="s">
        <v>772</v>
      </c>
      <c r="B216" s="20" t="s">
        <v>771</v>
      </c>
      <c r="C216" s="20" t="s">
        <v>310</v>
      </c>
      <c r="D216" s="20" t="s">
        <v>48</v>
      </c>
      <c r="E216" s="39">
        <v>44089</v>
      </c>
      <c r="F216" s="20" t="s">
        <v>248</v>
      </c>
      <c r="G216" s="41" t="s">
        <v>405</v>
      </c>
      <c r="H216" s="22">
        <v>1869829</v>
      </c>
      <c r="I216" s="22">
        <v>0</v>
      </c>
      <c r="J216" s="22">
        <v>0</v>
      </c>
      <c r="K216" s="22">
        <v>0</v>
      </c>
      <c r="L216" s="22">
        <v>1869829</v>
      </c>
      <c r="M216" s="22">
        <v>707210</v>
      </c>
      <c r="N216" s="54">
        <v>271124</v>
      </c>
      <c r="O216" s="22">
        <v>0</v>
      </c>
      <c r="P216" s="22">
        <v>0</v>
      </c>
      <c r="Q216" s="22">
        <v>978334</v>
      </c>
      <c r="R216" s="22">
        <v>891495</v>
      </c>
    </row>
    <row r="217" spans="1:18" x14ac:dyDescent="0.2">
      <c r="A217" s="21" t="s">
        <v>773</v>
      </c>
      <c r="B217" s="20" t="s">
        <v>774</v>
      </c>
      <c r="C217" s="20" t="s">
        <v>310</v>
      </c>
      <c r="D217" s="20" t="s">
        <v>48</v>
      </c>
      <c r="E217" s="39">
        <v>44089</v>
      </c>
      <c r="F217" s="20" t="s">
        <v>248</v>
      </c>
      <c r="G217" s="41" t="s">
        <v>405</v>
      </c>
      <c r="H217" s="22">
        <v>2347175</v>
      </c>
      <c r="I217" s="22">
        <v>0</v>
      </c>
      <c r="J217" s="22">
        <v>0</v>
      </c>
      <c r="K217" s="22">
        <v>0</v>
      </c>
      <c r="L217" s="22">
        <v>2347175</v>
      </c>
      <c r="M217" s="22">
        <v>891708</v>
      </c>
      <c r="N217" s="54">
        <v>340342</v>
      </c>
      <c r="O217" s="22">
        <v>0</v>
      </c>
      <c r="P217" s="22">
        <v>0</v>
      </c>
      <c r="Q217" s="22">
        <v>1232050</v>
      </c>
      <c r="R217" s="22">
        <v>1115125</v>
      </c>
    </row>
    <row r="218" spans="1:18" x14ac:dyDescent="0.2">
      <c r="A218" s="21" t="s">
        <v>775</v>
      </c>
      <c r="B218" s="20" t="s">
        <v>776</v>
      </c>
      <c r="C218" s="20" t="s">
        <v>310</v>
      </c>
      <c r="D218" s="20" t="s">
        <v>48</v>
      </c>
      <c r="E218" s="39">
        <v>44089</v>
      </c>
      <c r="F218" s="20" t="s">
        <v>248</v>
      </c>
      <c r="G218" s="41" t="s">
        <v>405</v>
      </c>
      <c r="H218" s="22">
        <v>2347175</v>
      </c>
      <c r="I218" s="22">
        <v>0</v>
      </c>
      <c r="J218" s="22">
        <v>0</v>
      </c>
      <c r="K218" s="22">
        <v>0</v>
      </c>
      <c r="L218" s="22">
        <v>2347175</v>
      </c>
      <c r="M218" s="22">
        <v>891708</v>
      </c>
      <c r="N218" s="54">
        <v>340342</v>
      </c>
      <c r="O218" s="22">
        <v>0</v>
      </c>
      <c r="P218" s="22">
        <v>0</v>
      </c>
      <c r="Q218" s="22">
        <v>1232050</v>
      </c>
      <c r="R218" s="22">
        <v>1115125</v>
      </c>
    </row>
    <row r="219" spans="1:18" x14ac:dyDescent="0.2">
      <c r="A219" s="21" t="s">
        <v>777</v>
      </c>
      <c r="B219" s="20" t="s">
        <v>778</v>
      </c>
      <c r="C219" s="20" t="s">
        <v>310</v>
      </c>
      <c r="D219" s="20" t="s">
        <v>48</v>
      </c>
      <c r="E219" s="39">
        <v>44089</v>
      </c>
      <c r="F219" s="20" t="s">
        <v>248</v>
      </c>
      <c r="G219" s="41" t="s">
        <v>405</v>
      </c>
      <c r="H219" s="22">
        <v>2762943</v>
      </c>
      <c r="I219" s="22">
        <v>0</v>
      </c>
      <c r="J219" s="22">
        <v>0</v>
      </c>
      <c r="K219" s="22">
        <v>0</v>
      </c>
      <c r="L219" s="22">
        <v>2762943</v>
      </c>
      <c r="M219" s="22">
        <v>1052446</v>
      </c>
      <c r="N219" s="54">
        <v>400627</v>
      </c>
      <c r="O219" s="22">
        <v>0</v>
      </c>
      <c r="P219" s="22">
        <v>0</v>
      </c>
      <c r="Q219" s="22">
        <v>1453073</v>
      </c>
      <c r="R219" s="22">
        <v>1309870</v>
      </c>
    </row>
    <row r="220" spans="1:18" x14ac:dyDescent="0.2">
      <c r="A220" s="21" t="s">
        <v>779</v>
      </c>
      <c r="B220" s="20" t="s">
        <v>778</v>
      </c>
      <c r="C220" s="20" t="s">
        <v>310</v>
      </c>
      <c r="D220" s="20" t="s">
        <v>48</v>
      </c>
      <c r="E220" s="39">
        <v>44089</v>
      </c>
      <c r="F220" s="20" t="s">
        <v>248</v>
      </c>
      <c r="G220" s="41" t="s">
        <v>405</v>
      </c>
      <c r="H220" s="22">
        <v>2762943</v>
      </c>
      <c r="I220" s="22">
        <v>0</v>
      </c>
      <c r="J220" s="22">
        <v>0</v>
      </c>
      <c r="K220" s="22">
        <v>0</v>
      </c>
      <c r="L220" s="22">
        <v>2762943</v>
      </c>
      <c r="M220" s="22">
        <v>1052446</v>
      </c>
      <c r="N220" s="54">
        <v>400627</v>
      </c>
      <c r="O220" s="22">
        <v>0</v>
      </c>
      <c r="P220" s="22">
        <v>0</v>
      </c>
      <c r="Q220" s="22">
        <v>1453073</v>
      </c>
      <c r="R220" s="22">
        <v>1309870</v>
      </c>
    </row>
    <row r="221" spans="1:18" x14ac:dyDescent="0.2">
      <c r="A221" s="21" t="s">
        <v>780</v>
      </c>
      <c r="B221" s="20" t="s">
        <v>778</v>
      </c>
      <c r="C221" s="20" t="s">
        <v>310</v>
      </c>
      <c r="D221" s="20" t="s">
        <v>48</v>
      </c>
      <c r="E221" s="39">
        <v>44089</v>
      </c>
      <c r="F221" s="20" t="s">
        <v>248</v>
      </c>
      <c r="G221" s="41" t="s">
        <v>405</v>
      </c>
      <c r="H221" s="22">
        <v>2762943</v>
      </c>
      <c r="I221" s="22">
        <v>0</v>
      </c>
      <c r="J221" s="22">
        <v>0</v>
      </c>
      <c r="K221" s="22">
        <v>0</v>
      </c>
      <c r="L221" s="22">
        <v>2762943</v>
      </c>
      <c r="M221" s="22">
        <v>1052446</v>
      </c>
      <c r="N221" s="54">
        <v>400627</v>
      </c>
      <c r="O221" s="22">
        <v>0</v>
      </c>
      <c r="P221" s="22">
        <v>0</v>
      </c>
      <c r="Q221" s="22">
        <v>1453073</v>
      </c>
      <c r="R221" s="22">
        <v>1309870</v>
      </c>
    </row>
    <row r="222" spans="1:18" x14ac:dyDescent="0.2">
      <c r="A222" s="21" t="s">
        <v>781</v>
      </c>
      <c r="B222" s="20" t="s">
        <v>782</v>
      </c>
      <c r="C222" s="20" t="s">
        <v>310</v>
      </c>
      <c r="D222" s="20" t="s">
        <v>48</v>
      </c>
      <c r="E222" s="39">
        <v>44089</v>
      </c>
      <c r="F222" s="20" t="s">
        <v>248</v>
      </c>
      <c r="G222" s="41" t="s">
        <v>405</v>
      </c>
      <c r="H222" s="22">
        <v>3168501</v>
      </c>
      <c r="I222" s="22">
        <v>0</v>
      </c>
      <c r="J222" s="22">
        <v>0</v>
      </c>
      <c r="K222" s="22">
        <v>0</v>
      </c>
      <c r="L222" s="22">
        <v>3168501</v>
      </c>
      <c r="M222" s="22">
        <v>1209219</v>
      </c>
      <c r="N222" s="54">
        <v>459432</v>
      </c>
      <c r="O222" s="22">
        <v>0</v>
      </c>
      <c r="P222" s="22">
        <v>0</v>
      </c>
      <c r="Q222" s="22">
        <v>1668651</v>
      </c>
      <c r="R222" s="22">
        <v>1499850</v>
      </c>
    </row>
    <row r="223" spans="1:18" x14ac:dyDescent="0.2">
      <c r="A223" s="21" t="s">
        <v>783</v>
      </c>
      <c r="B223" s="20" t="s">
        <v>782</v>
      </c>
      <c r="C223" s="20" t="s">
        <v>310</v>
      </c>
      <c r="D223" s="20" t="s">
        <v>48</v>
      </c>
      <c r="E223" s="39">
        <v>44089</v>
      </c>
      <c r="F223" s="20" t="s">
        <v>248</v>
      </c>
      <c r="G223" s="41" t="s">
        <v>405</v>
      </c>
      <c r="H223" s="22">
        <v>3168501</v>
      </c>
      <c r="I223" s="22">
        <v>0</v>
      </c>
      <c r="J223" s="22">
        <v>0</v>
      </c>
      <c r="K223" s="22">
        <v>0</v>
      </c>
      <c r="L223" s="22">
        <v>3168501</v>
      </c>
      <c r="M223" s="22">
        <v>1209219</v>
      </c>
      <c r="N223" s="54">
        <v>459432</v>
      </c>
      <c r="O223" s="22">
        <v>0</v>
      </c>
      <c r="P223" s="22">
        <v>0</v>
      </c>
      <c r="Q223" s="22">
        <v>1668651</v>
      </c>
      <c r="R223" s="22">
        <v>1499850</v>
      </c>
    </row>
    <row r="224" spans="1:18" x14ac:dyDescent="0.2">
      <c r="A224" s="21" t="s">
        <v>784</v>
      </c>
      <c r="B224" s="20" t="s">
        <v>782</v>
      </c>
      <c r="C224" s="20" t="s">
        <v>310</v>
      </c>
      <c r="D224" s="20" t="s">
        <v>48</v>
      </c>
      <c r="E224" s="39">
        <v>44089</v>
      </c>
      <c r="F224" s="20" t="s">
        <v>248</v>
      </c>
      <c r="G224" s="41" t="s">
        <v>405</v>
      </c>
      <c r="H224" s="22">
        <v>3168501</v>
      </c>
      <c r="I224" s="22">
        <v>0</v>
      </c>
      <c r="J224" s="22">
        <v>0</v>
      </c>
      <c r="K224" s="22">
        <v>0</v>
      </c>
      <c r="L224" s="22">
        <v>3168501</v>
      </c>
      <c r="M224" s="22">
        <v>1209219</v>
      </c>
      <c r="N224" s="54">
        <v>459432</v>
      </c>
      <c r="O224" s="22">
        <v>0</v>
      </c>
      <c r="P224" s="22">
        <v>0</v>
      </c>
      <c r="Q224" s="22">
        <v>1668651</v>
      </c>
      <c r="R224" s="22">
        <v>1499850</v>
      </c>
    </row>
    <row r="225" spans="1:18" x14ac:dyDescent="0.2">
      <c r="A225" s="21" t="s">
        <v>785</v>
      </c>
      <c r="B225" s="20" t="s">
        <v>786</v>
      </c>
      <c r="C225" s="20" t="s">
        <v>310</v>
      </c>
      <c r="D225" s="20" t="s">
        <v>48</v>
      </c>
      <c r="E225" s="39">
        <v>44089</v>
      </c>
      <c r="F225" s="20" t="s">
        <v>248</v>
      </c>
      <c r="G225" s="41" t="s">
        <v>405</v>
      </c>
      <c r="H225" s="22">
        <v>2869319</v>
      </c>
      <c r="I225" s="22">
        <v>0</v>
      </c>
      <c r="J225" s="22">
        <v>0</v>
      </c>
      <c r="K225" s="22">
        <v>0</v>
      </c>
      <c r="L225" s="22">
        <v>2869319</v>
      </c>
      <c r="M225" s="22">
        <v>1093571</v>
      </c>
      <c r="N225" s="54">
        <v>416052</v>
      </c>
      <c r="O225" s="22">
        <v>0</v>
      </c>
      <c r="P225" s="22">
        <v>0</v>
      </c>
      <c r="Q225" s="22">
        <v>1509623</v>
      </c>
      <c r="R225" s="22">
        <v>1359696</v>
      </c>
    </row>
    <row r="226" spans="1:18" x14ac:dyDescent="0.2">
      <c r="A226" s="21" t="s">
        <v>787</v>
      </c>
      <c r="B226" s="20" t="s">
        <v>788</v>
      </c>
      <c r="C226" s="20" t="s">
        <v>310</v>
      </c>
      <c r="D226" s="20" t="s">
        <v>48</v>
      </c>
      <c r="E226" s="39">
        <v>44089</v>
      </c>
      <c r="F226" s="20" t="s">
        <v>248</v>
      </c>
      <c r="G226" s="41" t="s">
        <v>405</v>
      </c>
      <c r="H226" s="22">
        <v>4134748</v>
      </c>
      <c r="I226" s="22">
        <v>0</v>
      </c>
      <c r="J226" s="22">
        <v>0</v>
      </c>
      <c r="K226" s="22">
        <v>0</v>
      </c>
      <c r="L226" s="22">
        <v>4134748</v>
      </c>
      <c r="M226" s="22">
        <v>1582712</v>
      </c>
      <c r="N226" s="54">
        <v>599540</v>
      </c>
      <c r="O226" s="22">
        <v>0</v>
      </c>
      <c r="P226" s="22">
        <v>0</v>
      </c>
      <c r="Q226" s="22">
        <v>2182252</v>
      </c>
      <c r="R226" s="22">
        <v>1952496</v>
      </c>
    </row>
    <row r="227" spans="1:18" x14ac:dyDescent="0.2">
      <c r="A227" s="21" t="s">
        <v>789</v>
      </c>
      <c r="B227" s="20" t="s">
        <v>788</v>
      </c>
      <c r="C227" s="20" t="s">
        <v>310</v>
      </c>
      <c r="D227" s="20" t="s">
        <v>48</v>
      </c>
      <c r="E227" s="39">
        <v>44089</v>
      </c>
      <c r="F227" s="20" t="s">
        <v>248</v>
      </c>
      <c r="G227" s="41" t="s">
        <v>405</v>
      </c>
      <c r="H227" s="22">
        <v>4134748</v>
      </c>
      <c r="I227" s="22">
        <v>0</v>
      </c>
      <c r="J227" s="22">
        <v>0</v>
      </c>
      <c r="K227" s="22">
        <v>0</v>
      </c>
      <c r="L227" s="22">
        <v>4134748</v>
      </c>
      <c r="M227" s="22">
        <v>1582712</v>
      </c>
      <c r="N227" s="54">
        <v>599540</v>
      </c>
      <c r="O227" s="22">
        <v>0</v>
      </c>
      <c r="P227" s="22">
        <v>0</v>
      </c>
      <c r="Q227" s="22">
        <v>2182252</v>
      </c>
      <c r="R227" s="22">
        <v>1952496</v>
      </c>
    </row>
    <row r="228" spans="1:18" x14ac:dyDescent="0.2">
      <c r="A228" s="21" t="s">
        <v>790</v>
      </c>
      <c r="B228" s="20" t="s">
        <v>791</v>
      </c>
      <c r="C228" s="20" t="s">
        <v>310</v>
      </c>
      <c r="D228" s="20" t="s">
        <v>48</v>
      </c>
      <c r="E228" s="39">
        <v>44089</v>
      </c>
      <c r="F228" s="20" t="s">
        <v>248</v>
      </c>
      <c r="G228" s="41" t="s">
        <v>405</v>
      </c>
      <c r="H228" s="22">
        <v>1431399</v>
      </c>
      <c r="I228" s="22">
        <v>0</v>
      </c>
      <c r="J228" s="22">
        <v>0</v>
      </c>
      <c r="K228" s="22">
        <v>0</v>
      </c>
      <c r="L228" s="22">
        <v>1431399</v>
      </c>
      <c r="M228" s="22">
        <v>537710</v>
      </c>
      <c r="N228" s="54">
        <v>207554</v>
      </c>
      <c r="O228" s="22">
        <v>0</v>
      </c>
      <c r="P228" s="22">
        <v>0</v>
      </c>
      <c r="Q228" s="22">
        <v>745264</v>
      </c>
      <c r="R228" s="22">
        <v>686135</v>
      </c>
    </row>
    <row r="229" spans="1:18" x14ac:dyDescent="0.2">
      <c r="A229" s="21" t="s">
        <v>792</v>
      </c>
      <c r="B229" s="20" t="s">
        <v>793</v>
      </c>
      <c r="C229" s="20" t="s">
        <v>310</v>
      </c>
      <c r="D229" s="20" t="s">
        <v>48</v>
      </c>
      <c r="E229" s="39">
        <v>44060</v>
      </c>
      <c r="F229" s="20" t="s">
        <v>248</v>
      </c>
      <c r="G229" s="41" t="s">
        <v>405</v>
      </c>
      <c r="H229" s="22">
        <v>941258</v>
      </c>
      <c r="I229" s="22">
        <v>0</v>
      </c>
      <c r="J229" s="22">
        <v>0</v>
      </c>
      <c r="K229" s="22">
        <v>0</v>
      </c>
      <c r="L229" s="22">
        <v>941258</v>
      </c>
      <c r="M229" s="22">
        <v>354430</v>
      </c>
      <c r="N229" s="54">
        <v>136486</v>
      </c>
      <c r="O229" s="22">
        <v>0</v>
      </c>
      <c r="P229" s="22">
        <v>0</v>
      </c>
      <c r="Q229" s="22">
        <v>490916</v>
      </c>
      <c r="R229" s="22">
        <v>450342</v>
      </c>
    </row>
    <row r="230" spans="1:18" x14ac:dyDescent="0.2">
      <c r="A230" s="21" t="s">
        <v>794</v>
      </c>
      <c r="B230" s="20" t="s">
        <v>795</v>
      </c>
      <c r="C230" s="20" t="s">
        <v>310</v>
      </c>
      <c r="D230" s="20" t="s">
        <v>48</v>
      </c>
      <c r="E230" s="39">
        <v>44060</v>
      </c>
      <c r="F230" s="20" t="s">
        <v>248</v>
      </c>
      <c r="G230" s="41" t="s">
        <v>405</v>
      </c>
      <c r="H230" s="22">
        <v>941257</v>
      </c>
      <c r="I230" s="22">
        <v>0</v>
      </c>
      <c r="J230" s="22">
        <v>0</v>
      </c>
      <c r="K230" s="22">
        <v>0</v>
      </c>
      <c r="L230" s="22">
        <v>941257</v>
      </c>
      <c r="M230" s="22">
        <v>354430</v>
      </c>
      <c r="N230" s="54">
        <v>136486</v>
      </c>
      <c r="O230" s="22">
        <v>0</v>
      </c>
      <c r="P230" s="22">
        <v>0</v>
      </c>
      <c r="Q230" s="22">
        <v>490916</v>
      </c>
      <c r="R230" s="22">
        <v>450341</v>
      </c>
    </row>
    <row r="231" spans="1:18" x14ac:dyDescent="0.2">
      <c r="A231" s="21" t="s">
        <v>796</v>
      </c>
      <c r="B231" s="20" t="s">
        <v>795</v>
      </c>
      <c r="C231" s="20" t="s">
        <v>310</v>
      </c>
      <c r="D231" s="20" t="s">
        <v>48</v>
      </c>
      <c r="E231" s="39">
        <v>44060</v>
      </c>
      <c r="F231" s="20" t="s">
        <v>248</v>
      </c>
      <c r="G231" s="41" t="s">
        <v>405</v>
      </c>
      <c r="H231" s="22">
        <v>941257</v>
      </c>
      <c r="I231" s="22">
        <v>0</v>
      </c>
      <c r="J231" s="22">
        <v>0</v>
      </c>
      <c r="K231" s="22">
        <v>0</v>
      </c>
      <c r="L231" s="22">
        <v>941257</v>
      </c>
      <c r="M231" s="22">
        <v>354430</v>
      </c>
      <c r="N231" s="54">
        <v>136486</v>
      </c>
      <c r="O231" s="22">
        <v>0</v>
      </c>
      <c r="P231" s="22">
        <v>0</v>
      </c>
      <c r="Q231" s="22">
        <v>490916</v>
      </c>
      <c r="R231" s="22">
        <v>450341</v>
      </c>
    </row>
    <row r="232" spans="1:18" x14ac:dyDescent="0.2">
      <c r="A232" s="21" t="s">
        <v>797</v>
      </c>
      <c r="B232" s="20" t="s">
        <v>795</v>
      </c>
      <c r="C232" s="20" t="s">
        <v>310</v>
      </c>
      <c r="D232" s="20" t="s">
        <v>48</v>
      </c>
      <c r="E232" s="39">
        <v>44060</v>
      </c>
      <c r="F232" s="20" t="s">
        <v>248</v>
      </c>
      <c r="G232" s="41" t="s">
        <v>405</v>
      </c>
      <c r="H232" s="22">
        <v>941257</v>
      </c>
      <c r="I232" s="22">
        <v>0</v>
      </c>
      <c r="J232" s="22">
        <v>0</v>
      </c>
      <c r="K232" s="22">
        <v>0</v>
      </c>
      <c r="L232" s="22">
        <v>941257</v>
      </c>
      <c r="M232" s="22">
        <v>354430</v>
      </c>
      <c r="N232" s="54">
        <v>136486</v>
      </c>
      <c r="O232" s="22">
        <v>0</v>
      </c>
      <c r="P232" s="22">
        <v>0</v>
      </c>
      <c r="Q232" s="22">
        <v>490916</v>
      </c>
      <c r="R232" s="22">
        <v>450341</v>
      </c>
    </row>
    <row r="233" spans="1:18" x14ac:dyDescent="0.2">
      <c r="A233" s="21" t="s">
        <v>798</v>
      </c>
      <c r="B233" s="20" t="s">
        <v>795</v>
      </c>
      <c r="C233" s="20" t="s">
        <v>310</v>
      </c>
      <c r="D233" s="20" t="s">
        <v>48</v>
      </c>
      <c r="E233" s="39">
        <v>44060</v>
      </c>
      <c r="F233" s="20" t="s">
        <v>248</v>
      </c>
      <c r="G233" s="41" t="s">
        <v>405</v>
      </c>
      <c r="H233" s="22">
        <v>941257</v>
      </c>
      <c r="I233" s="22">
        <v>0</v>
      </c>
      <c r="J233" s="22">
        <v>0</v>
      </c>
      <c r="K233" s="22">
        <v>0</v>
      </c>
      <c r="L233" s="22">
        <v>941257</v>
      </c>
      <c r="M233" s="22">
        <v>354430</v>
      </c>
      <c r="N233" s="54">
        <v>136486</v>
      </c>
      <c r="O233" s="22">
        <v>0</v>
      </c>
      <c r="P233" s="22">
        <v>0</v>
      </c>
      <c r="Q233" s="22">
        <v>490916</v>
      </c>
      <c r="R233" s="22">
        <v>450341</v>
      </c>
    </row>
    <row r="234" spans="1:18" x14ac:dyDescent="0.2">
      <c r="A234" s="21" t="s">
        <v>799</v>
      </c>
      <c r="B234" s="20" t="s">
        <v>795</v>
      </c>
      <c r="C234" s="20" t="s">
        <v>310</v>
      </c>
      <c r="D234" s="20" t="s">
        <v>48</v>
      </c>
      <c r="E234" s="39">
        <v>44060</v>
      </c>
      <c r="F234" s="20" t="s">
        <v>248</v>
      </c>
      <c r="G234" s="41" t="s">
        <v>405</v>
      </c>
      <c r="H234" s="22">
        <v>941257</v>
      </c>
      <c r="I234" s="22">
        <v>0</v>
      </c>
      <c r="J234" s="22">
        <v>0</v>
      </c>
      <c r="K234" s="22">
        <v>0</v>
      </c>
      <c r="L234" s="22">
        <v>941257</v>
      </c>
      <c r="M234" s="22">
        <v>354430</v>
      </c>
      <c r="N234" s="54">
        <v>136486</v>
      </c>
      <c r="O234" s="22">
        <v>0</v>
      </c>
      <c r="P234" s="22">
        <v>0</v>
      </c>
      <c r="Q234" s="22">
        <v>490916</v>
      </c>
      <c r="R234" s="22">
        <v>450341</v>
      </c>
    </row>
    <row r="235" spans="1:18" x14ac:dyDescent="0.2">
      <c r="A235" s="21" t="s">
        <v>800</v>
      </c>
      <c r="B235" s="20" t="s">
        <v>795</v>
      </c>
      <c r="C235" s="20" t="s">
        <v>310</v>
      </c>
      <c r="D235" s="20" t="s">
        <v>48</v>
      </c>
      <c r="E235" s="39">
        <v>44060</v>
      </c>
      <c r="F235" s="20" t="s">
        <v>248</v>
      </c>
      <c r="G235" s="41" t="s">
        <v>405</v>
      </c>
      <c r="H235" s="22">
        <v>941257</v>
      </c>
      <c r="I235" s="22">
        <v>0</v>
      </c>
      <c r="J235" s="22">
        <v>0</v>
      </c>
      <c r="K235" s="22">
        <v>0</v>
      </c>
      <c r="L235" s="22">
        <v>941257</v>
      </c>
      <c r="M235" s="22">
        <v>354430</v>
      </c>
      <c r="N235" s="54">
        <v>136486</v>
      </c>
      <c r="O235" s="22">
        <v>0</v>
      </c>
      <c r="P235" s="22">
        <v>0</v>
      </c>
      <c r="Q235" s="22">
        <v>490916</v>
      </c>
      <c r="R235" s="22">
        <v>450341</v>
      </c>
    </row>
    <row r="236" spans="1:18" x14ac:dyDescent="0.2">
      <c r="A236" s="21" t="s">
        <v>801</v>
      </c>
      <c r="B236" s="20" t="s">
        <v>795</v>
      </c>
      <c r="C236" s="20" t="s">
        <v>310</v>
      </c>
      <c r="D236" s="20" t="s">
        <v>48</v>
      </c>
      <c r="E236" s="39">
        <v>44060</v>
      </c>
      <c r="F236" s="20" t="s">
        <v>248</v>
      </c>
      <c r="G236" s="41" t="s">
        <v>405</v>
      </c>
      <c r="H236" s="22">
        <v>941257</v>
      </c>
      <c r="I236" s="22">
        <v>0</v>
      </c>
      <c r="J236" s="22">
        <v>0</v>
      </c>
      <c r="K236" s="22">
        <v>0</v>
      </c>
      <c r="L236" s="22">
        <v>941257</v>
      </c>
      <c r="M236" s="22">
        <v>354430</v>
      </c>
      <c r="N236" s="54">
        <v>136486</v>
      </c>
      <c r="O236" s="22">
        <v>0</v>
      </c>
      <c r="P236" s="22">
        <v>0</v>
      </c>
      <c r="Q236" s="22">
        <v>490916</v>
      </c>
      <c r="R236" s="22">
        <v>450341</v>
      </c>
    </row>
    <row r="237" spans="1:18" x14ac:dyDescent="0.2">
      <c r="A237" s="21" t="s">
        <v>802</v>
      </c>
      <c r="B237" s="20" t="s">
        <v>795</v>
      </c>
      <c r="C237" s="20" t="s">
        <v>310</v>
      </c>
      <c r="D237" s="20" t="s">
        <v>48</v>
      </c>
      <c r="E237" s="39">
        <v>44060</v>
      </c>
      <c r="F237" s="20" t="s">
        <v>248</v>
      </c>
      <c r="G237" s="41" t="s">
        <v>405</v>
      </c>
      <c r="H237" s="22">
        <v>941257</v>
      </c>
      <c r="I237" s="22">
        <v>0</v>
      </c>
      <c r="J237" s="22">
        <v>0</v>
      </c>
      <c r="K237" s="22">
        <v>0</v>
      </c>
      <c r="L237" s="22">
        <v>941257</v>
      </c>
      <c r="M237" s="22">
        <v>354430</v>
      </c>
      <c r="N237" s="54">
        <v>136486</v>
      </c>
      <c r="O237" s="22">
        <v>0</v>
      </c>
      <c r="P237" s="22">
        <v>0</v>
      </c>
      <c r="Q237" s="22">
        <v>490916</v>
      </c>
      <c r="R237" s="22">
        <v>450341</v>
      </c>
    </row>
    <row r="238" spans="1:18" x14ac:dyDescent="0.2">
      <c r="A238" s="21" t="s">
        <v>803</v>
      </c>
      <c r="B238" s="20" t="s">
        <v>804</v>
      </c>
      <c r="C238" s="20" t="s">
        <v>310</v>
      </c>
      <c r="D238" s="20" t="s">
        <v>48</v>
      </c>
      <c r="E238" s="39">
        <v>44060</v>
      </c>
      <c r="F238" s="20" t="s">
        <v>248</v>
      </c>
      <c r="G238" s="41" t="s">
        <v>405</v>
      </c>
      <c r="H238" s="22">
        <v>941257</v>
      </c>
      <c r="I238" s="22">
        <v>0</v>
      </c>
      <c r="J238" s="22">
        <v>0</v>
      </c>
      <c r="K238" s="22">
        <v>0</v>
      </c>
      <c r="L238" s="22">
        <v>941257</v>
      </c>
      <c r="M238" s="22">
        <v>354430</v>
      </c>
      <c r="N238" s="54">
        <v>136486</v>
      </c>
      <c r="O238" s="22">
        <v>0</v>
      </c>
      <c r="P238" s="22">
        <v>0</v>
      </c>
      <c r="Q238" s="22">
        <v>490916</v>
      </c>
      <c r="R238" s="22">
        <v>450341</v>
      </c>
    </row>
    <row r="239" spans="1:18" x14ac:dyDescent="0.2">
      <c r="A239" s="21" t="s">
        <v>805</v>
      </c>
      <c r="B239" s="20" t="s">
        <v>804</v>
      </c>
      <c r="C239" s="20" t="s">
        <v>310</v>
      </c>
      <c r="D239" s="20" t="s">
        <v>48</v>
      </c>
      <c r="E239" s="39">
        <v>44060</v>
      </c>
      <c r="F239" s="20" t="s">
        <v>248</v>
      </c>
      <c r="G239" s="41" t="s">
        <v>405</v>
      </c>
      <c r="H239" s="22">
        <v>941257</v>
      </c>
      <c r="I239" s="22">
        <v>0</v>
      </c>
      <c r="J239" s="22">
        <v>0</v>
      </c>
      <c r="K239" s="22">
        <v>0</v>
      </c>
      <c r="L239" s="22">
        <v>941257</v>
      </c>
      <c r="M239" s="22">
        <v>354430</v>
      </c>
      <c r="N239" s="54">
        <v>136486</v>
      </c>
      <c r="O239" s="22">
        <v>0</v>
      </c>
      <c r="P239" s="22">
        <v>0</v>
      </c>
      <c r="Q239" s="22">
        <v>490916</v>
      </c>
      <c r="R239" s="22">
        <v>450341</v>
      </c>
    </row>
    <row r="240" spans="1:18" x14ac:dyDescent="0.2">
      <c r="A240" s="21" t="s">
        <v>806</v>
      </c>
      <c r="B240" s="20" t="s">
        <v>804</v>
      </c>
      <c r="C240" s="20" t="s">
        <v>310</v>
      </c>
      <c r="D240" s="20" t="s">
        <v>48</v>
      </c>
      <c r="E240" s="39">
        <v>44060</v>
      </c>
      <c r="F240" s="20" t="s">
        <v>248</v>
      </c>
      <c r="G240" s="41" t="s">
        <v>405</v>
      </c>
      <c r="H240" s="22">
        <v>941257</v>
      </c>
      <c r="I240" s="22">
        <v>0</v>
      </c>
      <c r="J240" s="22">
        <v>0</v>
      </c>
      <c r="K240" s="22">
        <v>0</v>
      </c>
      <c r="L240" s="22">
        <v>941257</v>
      </c>
      <c r="M240" s="22">
        <v>354430</v>
      </c>
      <c r="N240" s="54">
        <v>136486</v>
      </c>
      <c r="O240" s="22">
        <v>0</v>
      </c>
      <c r="P240" s="22">
        <v>0</v>
      </c>
      <c r="Q240" s="22">
        <v>490916</v>
      </c>
      <c r="R240" s="22">
        <v>450341</v>
      </c>
    </row>
    <row r="241" spans="1:18" x14ac:dyDescent="0.2">
      <c r="A241" s="21" t="s">
        <v>807</v>
      </c>
      <c r="B241" s="20" t="s">
        <v>808</v>
      </c>
      <c r="C241" s="20" t="s">
        <v>310</v>
      </c>
      <c r="D241" s="20" t="s">
        <v>48</v>
      </c>
      <c r="E241" s="39">
        <v>44060</v>
      </c>
      <c r="F241" s="20" t="s">
        <v>248</v>
      </c>
      <c r="G241" s="41" t="s">
        <v>405</v>
      </c>
      <c r="H241" s="22">
        <v>941257</v>
      </c>
      <c r="I241" s="22">
        <v>0</v>
      </c>
      <c r="J241" s="22">
        <v>0</v>
      </c>
      <c r="K241" s="22">
        <v>0</v>
      </c>
      <c r="L241" s="22">
        <v>941257</v>
      </c>
      <c r="M241" s="22">
        <v>354430</v>
      </c>
      <c r="N241" s="54">
        <v>136486</v>
      </c>
      <c r="O241" s="22">
        <v>0</v>
      </c>
      <c r="P241" s="22">
        <v>0</v>
      </c>
      <c r="Q241" s="22">
        <v>490916</v>
      </c>
      <c r="R241" s="22">
        <v>450341</v>
      </c>
    </row>
    <row r="242" spans="1:18" x14ac:dyDescent="0.2">
      <c r="A242" s="21" t="s">
        <v>809</v>
      </c>
      <c r="B242" s="20" t="s">
        <v>810</v>
      </c>
      <c r="C242" s="20" t="s">
        <v>310</v>
      </c>
      <c r="D242" s="20" t="s">
        <v>48</v>
      </c>
      <c r="E242" s="39">
        <v>44060</v>
      </c>
      <c r="F242" s="20" t="s">
        <v>248</v>
      </c>
      <c r="G242" s="41" t="s">
        <v>405</v>
      </c>
      <c r="H242" s="22">
        <v>1118181</v>
      </c>
      <c r="I242" s="22">
        <v>0</v>
      </c>
      <c r="J242" s="22">
        <v>0</v>
      </c>
      <c r="K242" s="22">
        <v>0</v>
      </c>
      <c r="L242" s="22">
        <v>1118181</v>
      </c>
      <c r="M242" s="22">
        <v>424074</v>
      </c>
      <c r="N242" s="54">
        <v>162132</v>
      </c>
      <c r="O242" s="22">
        <v>0</v>
      </c>
      <c r="P242" s="22">
        <v>0</v>
      </c>
      <c r="Q242" s="22">
        <v>586206</v>
      </c>
      <c r="R242" s="22">
        <v>531975</v>
      </c>
    </row>
    <row r="243" spans="1:18" x14ac:dyDescent="0.2">
      <c r="A243" s="21" t="s">
        <v>811</v>
      </c>
      <c r="B243" s="20" t="s">
        <v>666</v>
      </c>
      <c r="C243" s="20" t="s">
        <v>310</v>
      </c>
      <c r="D243" s="20" t="s">
        <v>48</v>
      </c>
      <c r="E243" s="39">
        <v>44060</v>
      </c>
      <c r="F243" s="20" t="s">
        <v>248</v>
      </c>
      <c r="G243" s="41" t="s">
        <v>405</v>
      </c>
      <c r="H243" s="22">
        <v>1454669</v>
      </c>
      <c r="I243" s="22">
        <v>0</v>
      </c>
      <c r="J243" s="22">
        <v>0</v>
      </c>
      <c r="K243" s="22">
        <v>0</v>
      </c>
      <c r="L243" s="22">
        <v>1454669</v>
      </c>
      <c r="M243" s="22">
        <v>556547</v>
      </c>
      <c r="N243" s="54">
        <v>210923</v>
      </c>
      <c r="O243" s="22">
        <v>0</v>
      </c>
      <c r="P243" s="22">
        <v>0</v>
      </c>
      <c r="Q243" s="22">
        <v>767470</v>
      </c>
      <c r="R243" s="22">
        <v>687199</v>
      </c>
    </row>
    <row r="244" spans="1:18" x14ac:dyDescent="0.2">
      <c r="A244" s="21" t="s">
        <v>812</v>
      </c>
      <c r="B244" s="20" t="s">
        <v>666</v>
      </c>
      <c r="C244" s="20" t="s">
        <v>310</v>
      </c>
      <c r="D244" s="20" t="s">
        <v>48</v>
      </c>
      <c r="E244" s="39">
        <v>44060</v>
      </c>
      <c r="F244" s="20" t="s">
        <v>248</v>
      </c>
      <c r="G244" s="41" t="s">
        <v>405</v>
      </c>
      <c r="H244" s="22">
        <v>1454669</v>
      </c>
      <c r="I244" s="22">
        <v>0</v>
      </c>
      <c r="J244" s="22">
        <v>0</v>
      </c>
      <c r="K244" s="22">
        <v>0</v>
      </c>
      <c r="L244" s="22">
        <v>1454669</v>
      </c>
      <c r="M244" s="22">
        <v>556547</v>
      </c>
      <c r="N244" s="54">
        <v>210923</v>
      </c>
      <c r="O244" s="22">
        <v>0</v>
      </c>
      <c r="P244" s="22">
        <v>0</v>
      </c>
      <c r="Q244" s="22">
        <v>767470</v>
      </c>
      <c r="R244" s="22">
        <v>687199</v>
      </c>
    </row>
    <row r="245" spans="1:18" x14ac:dyDescent="0.2">
      <c r="A245" s="21" t="s">
        <v>813</v>
      </c>
      <c r="B245" s="20" t="s">
        <v>666</v>
      </c>
      <c r="C245" s="20" t="s">
        <v>310</v>
      </c>
      <c r="D245" s="20" t="s">
        <v>48</v>
      </c>
      <c r="E245" s="39">
        <v>44060</v>
      </c>
      <c r="F245" s="20" t="s">
        <v>248</v>
      </c>
      <c r="G245" s="41" t="s">
        <v>405</v>
      </c>
      <c r="H245" s="22">
        <v>1454669</v>
      </c>
      <c r="I245" s="22">
        <v>0</v>
      </c>
      <c r="J245" s="22">
        <v>0</v>
      </c>
      <c r="K245" s="22">
        <v>0</v>
      </c>
      <c r="L245" s="22">
        <v>1454669</v>
      </c>
      <c r="M245" s="22">
        <v>556547</v>
      </c>
      <c r="N245" s="54">
        <v>210923</v>
      </c>
      <c r="O245" s="22">
        <v>0</v>
      </c>
      <c r="P245" s="22">
        <v>0</v>
      </c>
      <c r="Q245" s="22">
        <v>767470</v>
      </c>
      <c r="R245" s="22">
        <v>687199</v>
      </c>
    </row>
    <row r="246" spans="1:18" x14ac:dyDescent="0.2">
      <c r="A246" s="21" t="s">
        <v>814</v>
      </c>
      <c r="B246" s="20" t="s">
        <v>666</v>
      </c>
      <c r="C246" s="20" t="s">
        <v>310</v>
      </c>
      <c r="D246" s="20" t="s">
        <v>48</v>
      </c>
      <c r="E246" s="39">
        <v>44060</v>
      </c>
      <c r="F246" s="20" t="s">
        <v>248</v>
      </c>
      <c r="G246" s="41" t="s">
        <v>405</v>
      </c>
      <c r="H246" s="22">
        <v>1454669</v>
      </c>
      <c r="I246" s="22">
        <v>0</v>
      </c>
      <c r="J246" s="22">
        <v>0</v>
      </c>
      <c r="K246" s="22">
        <v>0</v>
      </c>
      <c r="L246" s="22">
        <v>1454669</v>
      </c>
      <c r="M246" s="22">
        <v>556547</v>
      </c>
      <c r="N246" s="54">
        <v>210923</v>
      </c>
      <c r="O246" s="22">
        <v>0</v>
      </c>
      <c r="P246" s="22">
        <v>0</v>
      </c>
      <c r="Q246" s="22">
        <v>767470</v>
      </c>
      <c r="R246" s="22">
        <v>687199</v>
      </c>
    </row>
    <row r="247" spans="1:18" x14ac:dyDescent="0.2">
      <c r="A247" s="21" t="s">
        <v>815</v>
      </c>
      <c r="B247" s="20" t="s">
        <v>673</v>
      </c>
      <c r="C247" s="20" t="s">
        <v>310</v>
      </c>
      <c r="D247" s="20" t="s">
        <v>48</v>
      </c>
      <c r="E247" s="39">
        <v>44060</v>
      </c>
      <c r="F247" s="20" t="s">
        <v>248</v>
      </c>
      <c r="G247" s="41" t="s">
        <v>405</v>
      </c>
      <c r="H247" s="22">
        <v>1454669</v>
      </c>
      <c r="I247" s="22">
        <v>0</v>
      </c>
      <c r="J247" s="22">
        <v>0</v>
      </c>
      <c r="K247" s="22">
        <v>0</v>
      </c>
      <c r="L247" s="22">
        <v>1454669</v>
      </c>
      <c r="M247" s="22">
        <v>556547</v>
      </c>
      <c r="N247" s="54">
        <v>210923</v>
      </c>
      <c r="O247" s="22">
        <v>0</v>
      </c>
      <c r="P247" s="22">
        <v>0</v>
      </c>
      <c r="Q247" s="22">
        <v>767470</v>
      </c>
      <c r="R247" s="22">
        <v>687199</v>
      </c>
    </row>
    <row r="248" spans="1:18" x14ac:dyDescent="0.2">
      <c r="A248" s="21" t="s">
        <v>816</v>
      </c>
      <c r="B248" s="20" t="s">
        <v>673</v>
      </c>
      <c r="C248" s="20" t="s">
        <v>310</v>
      </c>
      <c r="D248" s="20" t="s">
        <v>48</v>
      </c>
      <c r="E248" s="39">
        <v>44060</v>
      </c>
      <c r="F248" s="20" t="s">
        <v>248</v>
      </c>
      <c r="G248" s="41" t="s">
        <v>405</v>
      </c>
      <c r="H248" s="22">
        <v>1454669</v>
      </c>
      <c r="I248" s="22">
        <v>0</v>
      </c>
      <c r="J248" s="22">
        <v>0</v>
      </c>
      <c r="K248" s="22">
        <v>0</v>
      </c>
      <c r="L248" s="22">
        <v>1454669</v>
      </c>
      <c r="M248" s="22">
        <v>556547</v>
      </c>
      <c r="N248" s="54">
        <v>210923</v>
      </c>
      <c r="O248" s="22">
        <v>0</v>
      </c>
      <c r="P248" s="22">
        <v>0</v>
      </c>
      <c r="Q248" s="22">
        <v>767470</v>
      </c>
      <c r="R248" s="22">
        <v>687199</v>
      </c>
    </row>
    <row r="249" spans="1:18" x14ac:dyDescent="0.2">
      <c r="A249" s="21" t="s">
        <v>817</v>
      </c>
      <c r="B249" s="20" t="s">
        <v>673</v>
      </c>
      <c r="C249" s="20" t="s">
        <v>310</v>
      </c>
      <c r="D249" s="20" t="s">
        <v>48</v>
      </c>
      <c r="E249" s="39">
        <v>44060</v>
      </c>
      <c r="F249" s="20" t="s">
        <v>248</v>
      </c>
      <c r="G249" s="41" t="s">
        <v>405</v>
      </c>
      <c r="H249" s="22">
        <v>1454669</v>
      </c>
      <c r="I249" s="22">
        <v>0</v>
      </c>
      <c r="J249" s="22">
        <v>0</v>
      </c>
      <c r="K249" s="22">
        <v>0</v>
      </c>
      <c r="L249" s="22">
        <v>1454669</v>
      </c>
      <c r="M249" s="22">
        <v>556547</v>
      </c>
      <c r="N249" s="54">
        <v>210923</v>
      </c>
      <c r="O249" s="22">
        <v>0</v>
      </c>
      <c r="P249" s="22">
        <v>0</v>
      </c>
      <c r="Q249" s="22">
        <v>767470</v>
      </c>
      <c r="R249" s="22">
        <v>687199</v>
      </c>
    </row>
    <row r="250" spans="1:18" x14ac:dyDescent="0.2">
      <c r="A250" s="21" t="s">
        <v>818</v>
      </c>
      <c r="B250" s="20" t="s">
        <v>681</v>
      </c>
      <c r="C250" s="20" t="s">
        <v>310</v>
      </c>
      <c r="D250" s="20" t="s">
        <v>48</v>
      </c>
      <c r="E250" s="39">
        <v>44060</v>
      </c>
      <c r="F250" s="20" t="s">
        <v>248</v>
      </c>
      <c r="G250" s="41" t="s">
        <v>405</v>
      </c>
      <c r="H250" s="22">
        <v>1454669</v>
      </c>
      <c r="I250" s="22">
        <v>0</v>
      </c>
      <c r="J250" s="22">
        <v>0</v>
      </c>
      <c r="K250" s="22">
        <v>0</v>
      </c>
      <c r="L250" s="22">
        <v>1454669</v>
      </c>
      <c r="M250" s="22">
        <v>556547</v>
      </c>
      <c r="N250" s="54">
        <v>210923</v>
      </c>
      <c r="O250" s="22">
        <v>0</v>
      </c>
      <c r="P250" s="22">
        <v>0</v>
      </c>
      <c r="Q250" s="22">
        <v>767470</v>
      </c>
      <c r="R250" s="22">
        <v>687199</v>
      </c>
    </row>
    <row r="251" spans="1:18" x14ac:dyDescent="0.2">
      <c r="A251" s="21" t="s">
        <v>819</v>
      </c>
      <c r="B251" s="20" t="s">
        <v>681</v>
      </c>
      <c r="C251" s="20" t="s">
        <v>310</v>
      </c>
      <c r="D251" s="20" t="s">
        <v>48</v>
      </c>
      <c r="E251" s="39">
        <v>44060</v>
      </c>
      <c r="F251" s="20" t="s">
        <v>248</v>
      </c>
      <c r="G251" s="41" t="s">
        <v>405</v>
      </c>
      <c r="H251" s="22">
        <v>1454669</v>
      </c>
      <c r="I251" s="22">
        <v>0</v>
      </c>
      <c r="J251" s="22">
        <v>0</v>
      </c>
      <c r="K251" s="22">
        <v>0</v>
      </c>
      <c r="L251" s="22">
        <v>1454669</v>
      </c>
      <c r="M251" s="22">
        <v>556547</v>
      </c>
      <c r="N251" s="54">
        <v>210923</v>
      </c>
      <c r="O251" s="22">
        <v>0</v>
      </c>
      <c r="P251" s="22">
        <v>0</v>
      </c>
      <c r="Q251" s="22">
        <v>767470</v>
      </c>
      <c r="R251" s="22">
        <v>687199</v>
      </c>
    </row>
    <row r="252" spans="1:18" x14ac:dyDescent="0.2">
      <c r="A252" s="21" t="s">
        <v>820</v>
      </c>
      <c r="B252" s="20" t="s">
        <v>681</v>
      </c>
      <c r="C252" s="20" t="s">
        <v>310</v>
      </c>
      <c r="D252" s="20" t="s">
        <v>48</v>
      </c>
      <c r="E252" s="39">
        <v>44060</v>
      </c>
      <c r="F252" s="20" t="s">
        <v>248</v>
      </c>
      <c r="G252" s="41" t="s">
        <v>405</v>
      </c>
      <c r="H252" s="22">
        <v>1454669</v>
      </c>
      <c r="I252" s="22">
        <v>0</v>
      </c>
      <c r="J252" s="22">
        <v>0</v>
      </c>
      <c r="K252" s="22">
        <v>0</v>
      </c>
      <c r="L252" s="22">
        <v>1454669</v>
      </c>
      <c r="M252" s="22">
        <v>556547</v>
      </c>
      <c r="N252" s="54">
        <v>210923</v>
      </c>
      <c r="O252" s="22">
        <v>0</v>
      </c>
      <c r="P252" s="22">
        <v>0</v>
      </c>
      <c r="Q252" s="22">
        <v>767470</v>
      </c>
      <c r="R252" s="22">
        <v>687199</v>
      </c>
    </row>
    <row r="253" spans="1:18" x14ac:dyDescent="0.2">
      <c r="A253" s="21" t="s">
        <v>821</v>
      </c>
      <c r="B253" s="20" t="s">
        <v>822</v>
      </c>
      <c r="C253" s="20" t="s">
        <v>310</v>
      </c>
      <c r="D253" s="20" t="s">
        <v>48</v>
      </c>
      <c r="E253" s="39">
        <v>44060</v>
      </c>
      <c r="F253" s="20" t="s">
        <v>248</v>
      </c>
      <c r="G253" s="41" t="s">
        <v>405</v>
      </c>
      <c r="H253" s="22">
        <v>1460578</v>
      </c>
      <c r="I253" s="22">
        <v>0</v>
      </c>
      <c r="J253" s="22">
        <v>0</v>
      </c>
      <c r="K253" s="22">
        <v>0</v>
      </c>
      <c r="L253" s="22">
        <v>1460578</v>
      </c>
      <c r="M253" s="22">
        <v>558873</v>
      </c>
      <c r="N253" s="54">
        <v>211783</v>
      </c>
      <c r="O253" s="22">
        <v>0</v>
      </c>
      <c r="P253" s="22">
        <v>0</v>
      </c>
      <c r="Q253" s="22">
        <v>770656</v>
      </c>
      <c r="R253" s="22">
        <v>689922</v>
      </c>
    </row>
    <row r="254" spans="1:18" x14ac:dyDescent="0.2">
      <c r="A254" s="21" t="s">
        <v>823</v>
      </c>
      <c r="B254" s="20" t="s">
        <v>824</v>
      </c>
      <c r="C254" s="20" t="s">
        <v>310</v>
      </c>
      <c r="D254" s="20" t="s">
        <v>48</v>
      </c>
      <c r="E254" s="39">
        <v>44060</v>
      </c>
      <c r="F254" s="20" t="s">
        <v>248</v>
      </c>
      <c r="G254" s="41" t="s">
        <v>405</v>
      </c>
      <c r="H254" s="22">
        <v>3675264</v>
      </c>
      <c r="I254" s="22">
        <v>0</v>
      </c>
      <c r="J254" s="22">
        <v>0</v>
      </c>
      <c r="K254" s="22">
        <v>0</v>
      </c>
      <c r="L254" s="22">
        <v>3675264</v>
      </c>
      <c r="M254" s="22">
        <v>1430776</v>
      </c>
      <c r="N254" s="54">
        <v>532912</v>
      </c>
      <c r="O254" s="22">
        <v>0</v>
      </c>
      <c r="P254" s="22">
        <v>0</v>
      </c>
      <c r="Q254" s="22">
        <v>1963688</v>
      </c>
      <c r="R254" s="22">
        <v>1711576</v>
      </c>
    </row>
    <row r="255" spans="1:18" x14ac:dyDescent="0.2">
      <c r="A255" s="21" t="s">
        <v>825</v>
      </c>
      <c r="B255" s="20" t="s">
        <v>824</v>
      </c>
      <c r="C255" s="20" t="s">
        <v>310</v>
      </c>
      <c r="D255" s="20" t="s">
        <v>48</v>
      </c>
      <c r="E255" s="39">
        <v>44060</v>
      </c>
      <c r="F255" s="20" t="s">
        <v>248</v>
      </c>
      <c r="G255" s="41" t="s">
        <v>405</v>
      </c>
      <c r="H255" s="22">
        <v>3675264</v>
      </c>
      <c r="I255" s="22">
        <v>0</v>
      </c>
      <c r="J255" s="22">
        <v>0</v>
      </c>
      <c r="K255" s="22">
        <v>0</v>
      </c>
      <c r="L255" s="22">
        <v>3675264</v>
      </c>
      <c r="M255" s="22">
        <v>1430776</v>
      </c>
      <c r="N255" s="54">
        <v>532912</v>
      </c>
      <c r="O255" s="22">
        <v>0</v>
      </c>
      <c r="P255" s="22">
        <v>0</v>
      </c>
      <c r="Q255" s="22">
        <v>1963688</v>
      </c>
      <c r="R255" s="22">
        <v>1711576</v>
      </c>
    </row>
    <row r="256" spans="1:18" x14ac:dyDescent="0.2">
      <c r="A256" s="21" t="s">
        <v>826</v>
      </c>
      <c r="B256" s="20" t="s">
        <v>824</v>
      </c>
      <c r="C256" s="20" t="s">
        <v>310</v>
      </c>
      <c r="D256" s="20" t="s">
        <v>48</v>
      </c>
      <c r="E256" s="39">
        <v>44060</v>
      </c>
      <c r="F256" s="20" t="s">
        <v>248</v>
      </c>
      <c r="G256" s="41" t="s">
        <v>405</v>
      </c>
      <c r="H256" s="22">
        <v>3675264</v>
      </c>
      <c r="I256" s="22">
        <v>0</v>
      </c>
      <c r="J256" s="22">
        <v>0</v>
      </c>
      <c r="K256" s="22">
        <v>0</v>
      </c>
      <c r="L256" s="22">
        <v>3675264</v>
      </c>
      <c r="M256" s="22">
        <v>1430776</v>
      </c>
      <c r="N256" s="54">
        <v>532912</v>
      </c>
      <c r="O256" s="22">
        <v>0</v>
      </c>
      <c r="P256" s="22">
        <v>0</v>
      </c>
      <c r="Q256" s="22">
        <v>1963688</v>
      </c>
      <c r="R256" s="22">
        <v>1711576</v>
      </c>
    </row>
    <row r="257" spans="1:18" x14ac:dyDescent="0.2">
      <c r="A257" s="21" t="s">
        <v>827</v>
      </c>
      <c r="B257" s="20" t="s">
        <v>828</v>
      </c>
      <c r="C257" s="20" t="s">
        <v>310</v>
      </c>
      <c r="D257" s="20" t="s">
        <v>48</v>
      </c>
      <c r="E257" s="39">
        <v>44060</v>
      </c>
      <c r="F257" s="20" t="s">
        <v>248</v>
      </c>
      <c r="G257" s="41" t="s">
        <v>405</v>
      </c>
      <c r="H257" s="22">
        <v>1553288</v>
      </c>
      <c r="I257" s="22">
        <v>0</v>
      </c>
      <c r="J257" s="22">
        <v>0</v>
      </c>
      <c r="K257" s="22">
        <v>0</v>
      </c>
      <c r="L257" s="22">
        <v>1553288</v>
      </c>
      <c r="M257" s="22">
        <v>595381</v>
      </c>
      <c r="N257" s="54">
        <v>225229</v>
      </c>
      <c r="O257" s="22">
        <v>0</v>
      </c>
      <c r="P257" s="22">
        <v>0</v>
      </c>
      <c r="Q257" s="22">
        <v>820610</v>
      </c>
      <c r="R257" s="22">
        <v>732678</v>
      </c>
    </row>
    <row r="258" spans="1:18" x14ac:dyDescent="0.2">
      <c r="A258" s="21" t="s">
        <v>829</v>
      </c>
      <c r="B258" s="20" t="s">
        <v>828</v>
      </c>
      <c r="C258" s="20" t="s">
        <v>310</v>
      </c>
      <c r="D258" s="20" t="s">
        <v>48</v>
      </c>
      <c r="E258" s="39">
        <v>44060</v>
      </c>
      <c r="F258" s="20" t="s">
        <v>248</v>
      </c>
      <c r="G258" s="41" t="s">
        <v>405</v>
      </c>
      <c r="H258" s="22">
        <v>1553288</v>
      </c>
      <c r="I258" s="22">
        <v>0</v>
      </c>
      <c r="J258" s="22">
        <v>0</v>
      </c>
      <c r="K258" s="22">
        <v>0</v>
      </c>
      <c r="L258" s="22">
        <v>1553288</v>
      </c>
      <c r="M258" s="22">
        <v>595381</v>
      </c>
      <c r="N258" s="54">
        <v>225229</v>
      </c>
      <c r="O258" s="22">
        <v>0</v>
      </c>
      <c r="P258" s="22">
        <v>0</v>
      </c>
      <c r="Q258" s="22">
        <v>820610</v>
      </c>
      <c r="R258" s="22">
        <v>732678</v>
      </c>
    </row>
    <row r="259" spans="1:18" x14ac:dyDescent="0.2">
      <c r="A259" s="21" t="s">
        <v>830</v>
      </c>
      <c r="B259" s="20" t="s">
        <v>828</v>
      </c>
      <c r="C259" s="20" t="s">
        <v>310</v>
      </c>
      <c r="D259" s="20" t="s">
        <v>48</v>
      </c>
      <c r="E259" s="39">
        <v>44060</v>
      </c>
      <c r="F259" s="20" t="s">
        <v>248</v>
      </c>
      <c r="G259" s="41" t="s">
        <v>405</v>
      </c>
      <c r="H259" s="22">
        <v>1553288</v>
      </c>
      <c r="I259" s="22">
        <v>0</v>
      </c>
      <c r="J259" s="22">
        <v>0</v>
      </c>
      <c r="K259" s="22">
        <v>0</v>
      </c>
      <c r="L259" s="22">
        <v>1553288</v>
      </c>
      <c r="M259" s="22">
        <v>595381</v>
      </c>
      <c r="N259" s="54">
        <v>225229</v>
      </c>
      <c r="O259" s="22">
        <v>0</v>
      </c>
      <c r="P259" s="22">
        <v>0</v>
      </c>
      <c r="Q259" s="22">
        <v>820610</v>
      </c>
      <c r="R259" s="22">
        <v>732678</v>
      </c>
    </row>
    <row r="260" spans="1:18" x14ac:dyDescent="0.2">
      <c r="A260" s="21" t="s">
        <v>831</v>
      </c>
      <c r="B260" s="20" t="s">
        <v>828</v>
      </c>
      <c r="C260" s="20" t="s">
        <v>310</v>
      </c>
      <c r="D260" s="20" t="s">
        <v>48</v>
      </c>
      <c r="E260" s="39">
        <v>44060</v>
      </c>
      <c r="F260" s="20" t="s">
        <v>248</v>
      </c>
      <c r="G260" s="41" t="s">
        <v>405</v>
      </c>
      <c r="H260" s="22">
        <v>1553288</v>
      </c>
      <c r="I260" s="22">
        <v>0</v>
      </c>
      <c r="J260" s="22">
        <v>0</v>
      </c>
      <c r="K260" s="22">
        <v>0</v>
      </c>
      <c r="L260" s="22">
        <v>1553288</v>
      </c>
      <c r="M260" s="22">
        <v>595381</v>
      </c>
      <c r="N260" s="54">
        <v>225229</v>
      </c>
      <c r="O260" s="22">
        <v>0</v>
      </c>
      <c r="P260" s="22">
        <v>0</v>
      </c>
      <c r="Q260" s="22">
        <v>820610</v>
      </c>
      <c r="R260" s="22">
        <v>732678</v>
      </c>
    </row>
    <row r="261" spans="1:18" x14ac:dyDescent="0.2">
      <c r="A261" s="21" t="s">
        <v>832</v>
      </c>
      <c r="B261" s="20" t="s">
        <v>828</v>
      </c>
      <c r="C261" s="20" t="s">
        <v>310</v>
      </c>
      <c r="D261" s="20" t="s">
        <v>48</v>
      </c>
      <c r="E261" s="39">
        <v>44060</v>
      </c>
      <c r="F261" s="20" t="s">
        <v>248</v>
      </c>
      <c r="G261" s="41" t="s">
        <v>405</v>
      </c>
      <c r="H261" s="22">
        <v>1553288</v>
      </c>
      <c r="I261" s="22">
        <v>0</v>
      </c>
      <c r="J261" s="22">
        <v>0</v>
      </c>
      <c r="K261" s="22">
        <v>0</v>
      </c>
      <c r="L261" s="22">
        <v>1553288</v>
      </c>
      <c r="M261" s="22">
        <v>595381</v>
      </c>
      <c r="N261" s="54">
        <v>225229</v>
      </c>
      <c r="O261" s="22">
        <v>0</v>
      </c>
      <c r="P261" s="22">
        <v>0</v>
      </c>
      <c r="Q261" s="22">
        <v>820610</v>
      </c>
      <c r="R261" s="22">
        <v>732678</v>
      </c>
    </row>
    <row r="262" spans="1:18" x14ac:dyDescent="0.2">
      <c r="A262" s="21" t="s">
        <v>833</v>
      </c>
      <c r="B262" s="20" t="s">
        <v>828</v>
      </c>
      <c r="C262" s="20" t="s">
        <v>310</v>
      </c>
      <c r="D262" s="20" t="s">
        <v>48</v>
      </c>
      <c r="E262" s="39">
        <v>44060</v>
      </c>
      <c r="F262" s="20" t="s">
        <v>248</v>
      </c>
      <c r="G262" s="41" t="s">
        <v>405</v>
      </c>
      <c r="H262" s="22">
        <v>1553288</v>
      </c>
      <c r="I262" s="22">
        <v>0</v>
      </c>
      <c r="J262" s="22">
        <v>0</v>
      </c>
      <c r="K262" s="22">
        <v>0</v>
      </c>
      <c r="L262" s="22">
        <v>1553288</v>
      </c>
      <c r="M262" s="22">
        <v>595381</v>
      </c>
      <c r="N262" s="54">
        <v>225229</v>
      </c>
      <c r="O262" s="22">
        <v>0</v>
      </c>
      <c r="P262" s="22">
        <v>0</v>
      </c>
      <c r="Q262" s="22">
        <v>820610</v>
      </c>
      <c r="R262" s="22">
        <v>732678</v>
      </c>
    </row>
    <row r="263" spans="1:18" x14ac:dyDescent="0.2">
      <c r="A263" s="21" t="s">
        <v>834</v>
      </c>
      <c r="B263" s="20" t="s">
        <v>835</v>
      </c>
      <c r="C263" s="20" t="s">
        <v>310</v>
      </c>
      <c r="D263" s="20" t="s">
        <v>48</v>
      </c>
      <c r="E263" s="39">
        <v>44060</v>
      </c>
      <c r="F263" s="20" t="s">
        <v>248</v>
      </c>
      <c r="G263" s="41" t="s">
        <v>405</v>
      </c>
      <c r="H263" s="22">
        <v>1553288</v>
      </c>
      <c r="I263" s="22">
        <v>0</v>
      </c>
      <c r="J263" s="22">
        <v>0</v>
      </c>
      <c r="K263" s="22">
        <v>0</v>
      </c>
      <c r="L263" s="22">
        <v>1553288</v>
      </c>
      <c r="M263" s="22">
        <v>595381</v>
      </c>
      <c r="N263" s="54">
        <v>225229</v>
      </c>
      <c r="O263" s="22">
        <v>0</v>
      </c>
      <c r="P263" s="22">
        <v>0</v>
      </c>
      <c r="Q263" s="22">
        <v>820610</v>
      </c>
      <c r="R263" s="22">
        <v>732678</v>
      </c>
    </row>
    <row r="264" spans="1:18" x14ac:dyDescent="0.2">
      <c r="A264" s="21" t="s">
        <v>836</v>
      </c>
      <c r="B264" s="20" t="s">
        <v>837</v>
      </c>
      <c r="C264" s="20" t="s">
        <v>310</v>
      </c>
      <c r="D264" s="20" t="s">
        <v>48</v>
      </c>
      <c r="E264" s="39">
        <v>44060</v>
      </c>
      <c r="F264" s="20" t="s">
        <v>248</v>
      </c>
      <c r="G264" s="41" t="s">
        <v>405</v>
      </c>
      <c r="H264" s="22">
        <v>1869830</v>
      </c>
      <c r="I264" s="22">
        <v>0</v>
      </c>
      <c r="J264" s="22">
        <v>0</v>
      </c>
      <c r="K264" s="22">
        <v>0</v>
      </c>
      <c r="L264" s="22">
        <v>1869830</v>
      </c>
      <c r="M264" s="22">
        <v>720006</v>
      </c>
      <c r="N264" s="54">
        <v>271124</v>
      </c>
      <c r="O264" s="22">
        <v>0</v>
      </c>
      <c r="P264" s="22">
        <v>0</v>
      </c>
      <c r="Q264" s="22">
        <v>991130</v>
      </c>
      <c r="R264" s="22">
        <v>878700</v>
      </c>
    </row>
    <row r="265" spans="1:18" x14ac:dyDescent="0.2">
      <c r="A265" s="21" t="s">
        <v>838</v>
      </c>
      <c r="B265" s="20" t="s">
        <v>837</v>
      </c>
      <c r="C265" s="20" t="s">
        <v>310</v>
      </c>
      <c r="D265" s="20" t="s">
        <v>48</v>
      </c>
      <c r="E265" s="39">
        <v>44060</v>
      </c>
      <c r="F265" s="20" t="s">
        <v>248</v>
      </c>
      <c r="G265" s="41" t="s">
        <v>405</v>
      </c>
      <c r="H265" s="22">
        <v>1869830</v>
      </c>
      <c r="I265" s="22">
        <v>0</v>
      </c>
      <c r="J265" s="22">
        <v>0</v>
      </c>
      <c r="K265" s="22">
        <v>0</v>
      </c>
      <c r="L265" s="22">
        <v>1869830</v>
      </c>
      <c r="M265" s="22">
        <v>720006</v>
      </c>
      <c r="N265" s="54">
        <v>271124</v>
      </c>
      <c r="O265" s="22">
        <v>0</v>
      </c>
      <c r="P265" s="22">
        <v>0</v>
      </c>
      <c r="Q265" s="22">
        <v>991130</v>
      </c>
      <c r="R265" s="22">
        <v>878700</v>
      </c>
    </row>
    <row r="266" spans="1:18" x14ac:dyDescent="0.2">
      <c r="A266" s="21" t="s">
        <v>839</v>
      </c>
      <c r="B266" s="20" t="s">
        <v>840</v>
      </c>
      <c r="C266" s="20" t="s">
        <v>310</v>
      </c>
      <c r="D266" s="20" t="s">
        <v>48</v>
      </c>
      <c r="E266" s="39">
        <v>44060</v>
      </c>
      <c r="F266" s="20" t="s">
        <v>248</v>
      </c>
      <c r="G266" s="41" t="s">
        <v>405</v>
      </c>
      <c r="H266" s="22">
        <v>2347175</v>
      </c>
      <c r="I266" s="22">
        <v>0</v>
      </c>
      <c r="J266" s="22">
        <v>0</v>
      </c>
      <c r="K266" s="22">
        <v>0</v>
      </c>
      <c r="L266" s="22">
        <v>2347175</v>
      </c>
      <c r="M266" s="22">
        <v>907907</v>
      </c>
      <c r="N266" s="54">
        <v>340342</v>
      </c>
      <c r="O266" s="22">
        <v>0</v>
      </c>
      <c r="P266" s="22">
        <v>0</v>
      </c>
      <c r="Q266" s="22">
        <v>1248249</v>
      </c>
      <c r="R266" s="22">
        <v>1098926</v>
      </c>
    </row>
    <row r="267" spans="1:18" x14ac:dyDescent="0.2">
      <c r="A267" s="21" t="s">
        <v>841</v>
      </c>
      <c r="B267" s="20" t="s">
        <v>842</v>
      </c>
      <c r="C267" s="20" t="s">
        <v>310</v>
      </c>
      <c r="D267" s="20" t="s">
        <v>48</v>
      </c>
      <c r="E267" s="39">
        <v>44060</v>
      </c>
      <c r="F267" s="20" t="s">
        <v>248</v>
      </c>
      <c r="G267" s="41" t="s">
        <v>405</v>
      </c>
      <c r="H267" s="22">
        <v>2347175</v>
      </c>
      <c r="I267" s="22">
        <v>0</v>
      </c>
      <c r="J267" s="22">
        <v>0</v>
      </c>
      <c r="K267" s="22">
        <v>0</v>
      </c>
      <c r="L267" s="22">
        <v>2347175</v>
      </c>
      <c r="M267" s="22">
        <v>907907</v>
      </c>
      <c r="N267" s="54">
        <v>340342</v>
      </c>
      <c r="O267" s="22">
        <v>0</v>
      </c>
      <c r="P267" s="22">
        <v>0</v>
      </c>
      <c r="Q267" s="22">
        <v>1248249</v>
      </c>
      <c r="R267" s="22">
        <v>1098926</v>
      </c>
    </row>
    <row r="268" spans="1:18" x14ac:dyDescent="0.2">
      <c r="A268" s="21" t="s">
        <v>843</v>
      </c>
      <c r="B268" s="20" t="s">
        <v>842</v>
      </c>
      <c r="C268" s="20" t="s">
        <v>310</v>
      </c>
      <c r="D268" s="20" t="s">
        <v>48</v>
      </c>
      <c r="E268" s="39">
        <v>44060</v>
      </c>
      <c r="F268" s="20" t="s">
        <v>248</v>
      </c>
      <c r="G268" s="41" t="s">
        <v>405</v>
      </c>
      <c r="H268" s="22">
        <v>2347175</v>
      </c>
      <c r="I268" s="22">
        <v>0</v>
      </c>
      <c r="J268" s="22">
        <v>0</v>
      </c>
      <c r="K268" s="22">
        <v>0</v>
      </c>
      <c r="L268" s="22">
        <v>2347175</v>
      </c>
      <c r="M268" s="22">
        <v>907907</v>
      </c>
      <c r="N268" s="54">
        <v>340342</v>
      </c>
      <c r="O268" s="22">
        <v>0</v>
      </c>
      <c r="P268" s="22">
        <v>0</v>
      </c>
      <c r="Q268" s="22">
        <v>1248249</v>
      </c>
      <c r="R268" s="22">
        <v>1098926</v>
      </c>
    </row>
    <row r="269" spans="1:18" x14ac:dyDescent="0.2">
      <c r="A269" s="21" t="s">
        <v>844</v>
      </c>
      <c r="B269" s="20" t="s">
        <v>845</v>
      </c>
      <c r="C269" s="20" t="s">
        <v>310</v>
      </c>
      <c r="D269" s="20" t="s">
        <v>48</v>
      </c>
      <c r="E269" s="39">
        <v>44060</v>
      </c>
      <c r="F269" s="20" t="s">
        <v>248</v>
      </c>
      <c r="G269" s="41" t="s">
        <v>405</v>
      </c>
      <c r="H269" s="22">
        <v>2347175</v>
      </c>
      <c r="I269" s="22">
        <v>0</v>
      </c>
      <c r="J269" s="22">
        <v>0</v>
      </c>
      <c r="K269" s="22">
        <v>0</v>
      </c>
      <c r="L269" s="22">
        <v>2347175</v>
      </c>
      <c r="M269" s="22">
        <v>907907</v>
      </c>
      <c r="N269" s="54">
        <v>340342</v>
      </c>
      <c r="O269" s="22">
        <v>0</v>
      </c>
      <c r="P269" s="22">
        <v>0</v>
      </c>
      <c r="Q269" s="22">
        <v>1248249</v>
      </c>
      <c r="R269" s="22">
        <v>1098926</v>
      </c>
    </row>
    <row r="270" spans="1:18" x14ac:dyDescent="0.2">
      <c r="A270" s="21" t="s">
        <v>846</v>
      </c>
      <c r="B270" s="20" t="s">
        <v>845</v>
      </c>
      <c r="C270" s="20" t="s">
        <v>310</v>
      </c>
      <c r="D270" s="20" t="s">
        <v>48</v>
      </c>
      <c r="E270" s="39">
        <v>44060</v>
      </c>
      <c r="F270" s="20" t="s">
        <v>248</v>
      </c>
      <c r="G270" s="41" t="s">
        <v>405</v>
      </c>
      <c r="H270" s="22">
        <v>2347175</v>
      </c>
      <c r="I270" s="22">
        <v>0</v>
      </c>
      <c r="J270" s="22">
        <v>0</v>
      </c>
      <c r="K270" s="22">
        <v>0</v>
      </c>
      <c r="L270" s="22">
        <v>2347175</v>
      </c>
      <c r="M270" s="22">
        <v>907907</v>
      </c>
      <c r="N270" s="54">
        <v>340342</v>
      </c>
      <c r="O270" s="22">
        <v>0</v>
      </c>
      <c r="P270" s="22">
        <v>0</v>
      </c>
      <c r="Q270" s="22">
        <v>1248249</v>
      </c>
      <c r="R270" s="22">
        <v>1098926</v>
      </c>
    </row>
    <row r="271" spans="1:18" x14ac:dyDescent="0.2">
      <c r="A271" s="21" t="s">
        <v>847</v>
      </c>
      <c r="B271" s="20" t="s">
        <v>848</v>
      </c>
      <c r="C271" s="20" t="s">
        <v>310</v>
      </c>
      <c r="D271" s="20" t="s">
        <v>48</v>
      </c>
      <c r="E271" s="39">
        <v>44060</v>
      </c>
      <c r="F271" s="20" t="s">
        <v>248</v>
      </c>
      <c r="G271" s="41" t="s">
        <v>405</v>
      </c>
      <c r="H271" s="22">
        <v>2869319</v>
      </c>
      <c r="I271" s="22">
        <v>0</v>
      </c>
      <c r="J271" s="22">
        <v>0</v>
      </c>
      <c r="K271" s="22">
        <v>0</v>
      </c>
      <c r="L271" s="22">
        <v>2869319</v>
      </c>
      <c r="M271" s="22">
        <v>1113494</v>
      </c>
      <c r="N271" s="54">
        <v>416052</v>
      </c>
      <c r="O271" s="22">
        <v>0</v>
      </c>
      <c r="P271" s="22">
        <v>0</v>
      </c>
      <c r="Q271" s="22">
        <v>1529546</v>
      </c>
      <c r="R271" s="22">
        <v>1339773</v>
      </c>
    </row>
    <row r="272" spans="1:18" x14ac:dyDescent="0.2">
      <c r="A272" s="21" t="s">
        <v>849</v>
      </c>
      <c r="B272" s="20" t="s">
        <v>848</v>
      </c>
      <c r="C272" s="20" t="s">
        <v>310</v>
      </c>
      <c r="D272" s="20" t="s">
        <v>48</v>
      </c>
      <c r="E272" s="39">
        <v>44060</v>
      </c>
      <c r="F272" s="20" t="s">
        <v>248</v>
      </c>
      <c r="G272" s="41" t="s">
        <v>405</v>
      </c>
      <c r="H272" s="22">
        <v>2869319</v>
      </c>
      <c r="I272" s="22">
        <v>0</v>
      </c>
      <c r="J272" s="22">
        <v>0</v>
      </c>
      <c r="K272" s="22">
        <v>0</v>
      </c>
      <c r="L272" s="22">
        <v>2869319</v>
      </c>
      <c r="M272" s="22">
        <v>1113494</v>
      </c>
      <c r="N272" s="54">
        <v>416052</v>
      </c>
      <c r="O272" s="22">
        <v>0</v>
      </c>
      <c r="P272" s="22">
        <v>0</v>
      </c>
      <c r="Q272" s="22">
        <v>1529546</v>
      </c>
      <c r="R272" s="22">
        <v>1339773</v>
      </c>
    </row>
    <row r="273" spans="1:18" x14ac:dyDescent="0.2">
      <c r="A273" s="21" t="s">
        <v>850</v>
      </c>
      <c r="B273" s="20" t="s">
        <v>848</v>
      </c>
      <c r="C273" s="20" t="s">
        <v>310</v>
      </c>
      <c r="D273" s="20" t="s">
        <v>48</v>
      </c>
      <c r="E273" s="39">
        <v>44060</v>
      </c>
      <c r="F273" s="20" t="s">
        <v>248</v>
      </c>
      <c r="G273" s="41" t="s">
        <v>405</v>
      </c>
      <c r="H273" s="22">
        <v>2869319</v>
      </c>
      <c r="I273" s="22">
        <v>0</v>
      </c>
      <c r="J273" s="22">
        <v>0</v>
      </c>
      <c r="K273" s="22">
        <v>0</v>
      </c>
      <c r="L273" s="22">
        <v>2869319</v>
      </c>
      <c r="M273" s="22">
        <v>1113494</v>
      </c>
      <c r="N273" s="54">
        <v>416052</v>
      </c>
      <c r="O273" s="22">
        <v>0</v>
      </c>
      <c r="P273" s="22">
        <v>0</v>
      </c>
      <c r="Q273" s="22">
        <v>1529546</v>
      </c>
      <c r="R273" s="22">
        <v>1339773</v>
      </c>
    </row>
    <row r="274" spans="1:18" x14ac:dyDescent="0.2">
      <c r="A274" s="21" t="s">
        <v>851</v>
      </c>
      <c r="B274" s="20" t="s">
        <v>852</v>
      </c>
      <c r="C274" s="20" t="s">
        <v>310</v>
      </c>
      <c r="D274" s="20" t="s">
        <v>48</v>
      </c>
      <c r="E274" s="39">
        <v>44060</v>
      </c>
      <c r="F274" s="20" t="s">
        <v>248</v>
      </c>
      <c r="G274" s="41" t="s">
        <v>405</v>
      </c>
      <c r="H274" s="22">
        <v>4279611</v>
      </c>
      <c r="I274" s="22">
        <v>0</v>
      </c>
      <c r="J274" s="22">
        <v>0</v>
      </c>
      <c r="K274" s="22">
        <v>0</v>
      </c>
      <c r="L274" s="22">
        <v>4279611</v>
      </c>
      <c r="M274" s="22">
        <v>1668704</v>
      </c>
      <c r="N274" s="54">
        <v>620547</v>
      </c>
      <c r="O274" s="22">
        <v>0</v>
      </c>
      <c r="P274" s="22">
        <v>0</v>
      </c>
      <c r="Q274" s="22">
        <v>2289251</v>
      </c>
      <c r="R274" s="22">
        <v>1990360</v>
      </c>
    </row>
    <row r="275" spans="1:18" x14ac:dyDescent="0.2">
      <c r="A275" s="21" t="s">
        <v>853</v>
      </c>
      <c r="B275" s="20" t="s">
        <v>852</v>
      </c>
      <c r="C275" s="20" t="s">
        <v>310</v>
      </c>
      <c r="D275" s="20" t="s">
        <v>48</v>
      </c>
      <c r="E275" s="39">
        <v>44060</v>
      </c>
      <c r="F275" s="20" t="s">
        <v>248</v>
      </c>
      <c r="G275" s="41" t="s">
        <v>405</v>
      </c>
      <c r="H275" s="22">
        <v>4279611</v>
      </c>
      <c r="I275" s="22">
        <v>0</v>
      </c>
      <c r="J275" s="22">
        <v>0</v>
      </c>
      <c r="K275" s="22">
        <v>0</v>
      </c>
      <c r="L275" s="22">
        <v>4279611</v>
      </c>
      <c r="M275" s="22">
        <v>1668704</v>
      </c>
      <c r="N275" s="54">
        <v>620547</v>
      </c>
      <c r="O275" s="22">
        <v>0</v>
      </c>
      <c r="P275" s="22">
        <v>0</v>
      </c>
      <c r="Q275" s="22">
        <v>2289251</v>
      </c>
      <c r="R275" s="22">
        <v>1990360</v>
      </c>
    </row>
    <row r="276" spans="1:18" x14ac:dyDescent="0.2">
      <c r="A276" s="21" t="s">
        <v>854</v>
      </c>
      <c r="B276" s="20" t="s">
        <v>855</v>
      </c>
      <c r="C276" s="20" t="s">
        <v>310</v>
      </c>
      <c r="D276" s="20" t="s">
        <v>48</v>
      </c>
      <c r="E276" s="39">
        <v>44123</v>
      </c>
      <c r="F276" s="20" t="s">
        <v>248</v>
      </c>
      <c r="G276" s="41" t="s">
        <v>405</v>
      </c>
      <c r="H276" s="22">
        <v>2251895</v>
      </c>
      <c r="I276" s="22">
        <v>0</v>
      </c>
      <c r="J276" s="22">
        <v>0</v>
      </c>
      <c r="K276" s="22">
        <v>0</v>
      </c>
      <c r="L276" s="22">
        <v>2251895</v>
      </c>
      <c r="M276" s="22">
        <v>836695</v>
      </c>
      <c r="N276" s="54">
        <v>326524</v>
      </c>
      <c r="O276" s="22">
        <v>0</v>
      </c>
      <c r="P276" s="22">
        <v>0</v>
      </c>
      <c r="Q276" s="22">
        <v>1163219</v>
      </c>
      <c r="R276" s="22">
        <v>1088676</v>
      </c>
    </row>
    <row r="277" spans="1:18" x14ac:dyDescent="0.2">
      <c r="A277" s="21" t="s">
        <v>856</v>
      </c>
      <c r="B277" s="20" t="s">
        <v>855</v>
      </c>
      <c r="C277" s="20" t="s">
        <v>310</v>
      </c>
      <c r="D277" s="20" t="s">
        <v>48</v>
      </c>
      <c r="E277" s="39">
        <v>44123</v>
      </c>
      <c r="F277" s="20" t="s">
        <v>248</v>
      </c>
      <c r="G277" s="41" t="s">
        <v>405</v>
      </c>
      <c r="H277" s="22">
        <v>2251895</v>
      </c>
      <c r="I277" s="22">
        <v>0</v>
      </c>
      <c r="J277" s="22">
        <v>0</v>
      </c>
      <c r="K277" s="22">
        <v>0</v>
      </c>
      <c r="L277" s="22">
        <v>2251895</v>
      </c>
      <c r="M277" s="22">
        <v>836695</v>
      </c>
      <c r="N277" s="54">
        <v>326524</v>
      </c>
      <c r="O277" s="22">
        <v>0</v>
      </c>
      <c r="P277" s="22">
        <v>0</v>
      </c>
      <c r="Q277" s="22">
        <v>1163219</v>
      </c>
      <c r="R277" s="22">
        <v>1088676</v>
      </c>
    </row>
    <row r="278" spans="1:18" x14ac:dyDescent="0.2">
      <c r="A278" s="21" t="s">
        <v>857</v>
      </c>
      <c r="B278" s="20" t="s">
        <v>855</v>
      </c>
      <c r="C278" s="20" t="s">
        <v>310</v>
      </c>
      <c r="D278" s="20" t="s">
        <v>48</v>
      </c>
      <c r="E278" s="39">
        <v>44123</v>
      </c>
      <c r="F278" s="20" t="s">
        <v>248</v>
      </c>
      <c r="G278" s="41" t="s">
        <v>405</v>
      </c>
      <c r="H278" s="22">
        <v>2251895</v>
      </c>
      <c r="I278" s="22">
        <v>0</v>
      </c>
      <c r="J278" s="22">
        <v>0</v>
      </c>
      <c r="K278" s="22">
        <v>0</v>
      </c>
      <c r="L278" s="22">
        <v>2251895</v>
      </c>
      <c r="M278" s="22">
        <v>836695</v>
      </c>
      <c r="N278" s="54">
        <v>326524</v>
      </c>
      <c r="O278" s="22">
        <v>0</v>
      </c>
      <c r="P278" s="22">
        <v>0</v>
      </c>
      <c r="Q278" s="22">
        <v>1163219</v>
      </c>
      <c r="R278" s="22">
        <v>1088676</v>
      </c>
    </row>
    <row r="279" spans="1:18" x14ac:dyDescent="0.2">
      <c r="A279" s="21" t="s">
        <v>858</v>
      </c>
      <c r="B279" s="20" t="s">
        <v>855</v>
      </c>
      <c r="C279" s="20" t="s">
        <v>310</v>
      </c>
      <c r="D279" s="20" t="s">
        <v>48</v>
      </c>
      <c r="E279" s="39">
        <v>44123</v>
      </c>
      <c r="F279" s="20" t="s">
        <v>248</v>
      </c>
      <c r="G279" s="41" t="s">
        <v>405</v>
      </c>
      <c r="H279" s="22">
        <v>2251895</v>
      </c>
      <c r="I279" s="22">
        <v>0</v>
      </c>
      <c r="J279" s="22">
        <v>0</v>
      </c>
      <c r="K279" s="22">
        <v>0</v>
      </c>
      <c r="L279" s="22">
        <v>2251895</v>
      </c>
      <c r="M279" s="22">
        <v>836695</v>
      </c>
      <c r="N279" s="54">
        <v>326524</v>
      </c>
      <c r="O279" s="22">
        <v>0</v>
      </c>
      <c r="P279" s="22">
        <v>0</v>
      </c>
      <c r="Q279" s="22">
        <v>1163219</v>
      </c>
      <c r="R279" s="22">
        <v>1088676</v>
      </c>
    </row>
    <row r="280" spans="1:18" x14ac:dyDescent="0.2">
      <c r="A280" s="21" t="s">
        <v>859</v>
      </c>
      <c r="B280" s="20" t="s">
        <v>855</v>
      </c>
      <c r="C280" s="20" t="s">
        <v>310</v>
      </c>
      <c r="D280" s="20" t="s">
        <v>48</v>
      </c>
      <c r="E280" s="39">
        <v>44123</v>
      </c>
      <c r="F280" s="20" t="s">
        <v>248</v>
      </c>
      <c r="G280" s="41" t="s">
        <v>405</v>
      </c>
      <c r="H280" s="22">
        <v>2251895</v>
      </c>
      <c r="I280" s="22">
        <v>0</v>
      </c>
      <c r="J280" s="22">
        <v>0</v>
      </c>
      <c r="K280" s="22">
        <v>0</v>
      </c>
      <c r="L280" s="22">
        <v>2251895</v>
      </c>
      <c r="M280" s="22">
        <v>836695</v>
      </c>
      <c r="N280" s="54">
        <v>326524</v>
      </c>
      <c r="O280" s="22">
        <v>0</v>
      </c>
      <c r="P280" s="22">
        <v>0</v>
      </c>
      <c r="Q280" s="22">
        <v>1163219</v>
      </c>
      <c r="R280" s="22">
        <v>1088676</v>
      </c>
    </row>
    <row r="281" spans="1:18" x14ac:dyDescent="0.2">
      <c r="A281" s="21" t="s">
        <v>860</v>
      </c>
      <c r="B281" s="20" t="s">
        <v>855</v>
      </c>
      <c r="C281" s="20" t="s">
        <v>310</v>
      </c>
      <c r="D281" s="20" t="s">
        <v>48</v>
      </c>
      <c r="E281" s="39">
        <v>44123</v>
      </c>
      <c r="F281" s="20" t="s">
        <v>248</v>
      </c>
      <c r="G281" s="41" t="s">
        <v>405</v>
      </c>
      <c r="H281" s="22">
        <v>2251895</v>
      </c>
      <c r="I281" s="22">
        <v>0</v>
      </c>
      <c r="J281" s="22">
        <v>0</v>
      </c>
      <c r="K281" s="22">
        <v>0</v>
      </c>
      <c r="L281" s="22">
        <v>2251895</v>
      </c>
      <c r="M281" s="22">
        <v>836695</v>
      </c>
      <c r="N281" s="54">
        <v>326524</v>
      </c>
      <c r="O281" s="22">
        <v>0</v>
      </c>
      <c r="P281" s="22">
        <v>0</v>
      </c>
      <c r="Q281" s="22">
        <v>1163219</v>
      </c>
      <c r="R281" s="22">
        <v>1088676</v>
      </c>
    </row>
    <row r="282" spans="1:18" x14ac:dyDescent="0.2">
      <c r="A282" s="21" t="s">
        <v>861</v>
      </c>
      <c r="B282" s="20" t="s">
        <v>855</v>
      </c>
      <c r="C282" s="20" t="s">
        <v>310</v>
      </c>
      <c r="D282" s="20" t="s">
        <v>48</v>
      </c>
      <c r="E282" s="39">
        <v>44123</v>
      </c>
      <c r="F282" s="20" t="s">
        <v>248</v>
      </c>
      <c r="G282" s="41" t="s">
        <v>405</v>
      </c>
      <c r="H282" s="22">
        <v>2251895</v>
      </c>
      <c r="I282" s="22">
        <v>0</v>
      </c>
      <c r="J282" s="22">
        <v>0</v>
      </c>
      <c r="K282" s="22">
        <v>0</v>
      </c>
      <c r="L282" s="22">
        <v>2251895</v>
      </c>
      <c r="M282" s="22">
        <v>836695</v>
      </c>
      <c r="N282" s="54">
        <v>326524</v>
      </c>
      <c r="O282" s="22">
        <v>0</v>
      </c>
      <c r="P282" s="22">
        <v>0</v>
      </c>
      <c r="Q282" s="22">
        <v>1163219</v>
      </c>
      <c r="R282" s="22">
        <v>1088676</v>
      </c>
    </row>
    <row r="283" spans="1:18" x14ac:dyDescent="0.2">
      <c r="A283" s="21" t="s">
        <v>862</v>
      </c>
      <c r="B283" s="20" t="s">
        <v>863</v>
      </c>
      <c r="C283" s="20" t="s">
        <v>310</v>
      </c>
      <c r="D283" s="20" t="s">
        <v>48</v>
      </c>
      <c r="E283" s="39">
        <v>44123</v>
      </c>
      <c r="F283" s="20" t="s">
        <v>248</v>
      </c>
      <c r="G283" s="41" t="s">
        <v>405</v>
      </c>
      <c r="H283" s="22">
        <v>2657642</v>
      </c>
      <c r="I283" s="22">
        <v>0</v>
      </c>
      <c r="J283" s="22">
        <v>0</v>
      </c>
      <c r="K283" s="22">
        <v>0</v>
      </c>
      <c r="L283" s="22">
        <v>2657642</v>
      </c>
      <c r="M283" s="22">
        <v>990157</v>
      </c>
      <c r="N283" s="54">
        <v>385357</v>
      </c>
      <c r="O283" s="22">
        <v>0</v>
      </c>
      <c r="P283" s="22">
        <v>0</v>
      </c>
      <c r="Q283" s="22">
        <v>1375514</v>
      </c>
      <c r="R283" s="22">
        <v>1282128</v>
      </c>
    </row>
    <row r="284" spans="1:18" x14ac:dyDescent="0.2">
      <c r="A284" s="21" t="s">
        <v>864</v>
      </c>
      <c r="B284" s="20" t="s">
        <v>865</v>
      </c>
      <c r="C284" s="20" t="s">
        <v>310</v>
      </c>
      <c r="D284" s="20" t="s">
        <v>48</v>
      </c>
      <c r="E284" s="39">
        <v>44123</v>
      </c>
      <c r="F284" s="20" t="s">
        <v>248</v>
      </c>
      <c r="G284" s="41" t="s">
        <v>405</v>
      </c>
      <c r="H284" s="22">
        <v>3393373</v>
      </c>
      <c r="I284" s="22">
        <v>0</v>
      </c>
      <c r="J284" s="22">
        <v>0</v>
      </c>
      <c r="K284" s="22">
        <v>0</v>
      </c>
      <c r="L284" s="22">
        <v>3393373</v>
      </c>
      <c r="M284" s="22">
        <v>1268391</v>
      </c>
      <c r="N284" s="54">
        <v>492043</v>
      </c>
      <c r="O284" s="22">
        <v>0</v>
      </c>
      <c r="P284" s="22">
        <v>0</v>
      </c>
      <c r="Q284" s="22">
        <v>1760434</v>
      </c>
      <c r="R284" s="22">
        <v>1632939</v>
      </c>
    </row>
    <row r="285" spans="1:18" x14ac:dyDescent="0.2">
      <c r="A285" s="21" t="s">
        <v>866</v>
      </c>
      <c r="B285" s="20" t="s">
        <v>865</v>
      </c>
      <c r="C285" s="20" t="s">
        <v>310</v>
      </c>
      <c r="D285" s="20" t="s">
        <v>48</v>
      </c>
      <c r="E285" s="39">
        <v>44123</v>
      </c>
      <c r="F285" s="20" t="s">
        <v>248</v>
      </c>
      <c r="G285" s="41" t="s">
        <v>405</v>
      </c>
      <c r="H285" s="22">
        <v>3393373</v>
      </c>
      <c r="I285" s="22">
        <v>0</v>
      </c>
      <c r="J285" s="22">
        <v>0</v>
      </c>
      <c r="K285" s="22">
        <v>0</v>
      </c>
      <c r="L285" s="22">
        <v>3393373</v>
      </c>
      <c r="M285" s="22">
        <v>1268391</v>
      </c>
      <c r="N285" s="54">
        <v>492043</v>
      </c>
      <c r="O285" s="22">
        <v>0</v>
      </c>
      <c r="P285" s="22">
        <v>0</v>
      </c>
      <c r="Q285" s="22">
        <v>1760434</v>
      </c>
      <c r="R285" s="22">
        <v>1632939</v>
      </c>
    </row>
    <row r="286" spans="1:18" x14ac:dyDescent="0.2">
      <c r="A286" s="21" t="s">
        <v>867</v>
      </c>
      <c r="B286" s="20" t="s">
        <v>865</v>
      </c>
      <c r="C286" s="20" t="s">
        <v>310</v>
      </c>
      <c r="D286" s="20" t="s">
        <v>48</v>
      </c>
      <c r="E286" s="39">
        <v>44123</v>
      </c>
      <c r="F286" s="20" t="s">
        <v>248</v>
      </c>
      <c r="G286" s="41" t="s">
        <v>405</v>
      </c>
      <c r="H286" s="22">
        <v>3393373</v>
      </c>
      <c r="I286" s="22">
        <v>0</v>
      </c>
      <c r="J286" s="22">
        <v>0</v>
      </c>
      <c r="K286" s="22">
        <v>0</v>
      </c>
      <c r="L286" s="22">
        <v>3393373</v>
      </c>
      <c r="M286" s="22">
        <v>1268391</v>
      </c>
      <c r="N286" s="54">
        <v>492043</v>
      </c>
      <c r="O286" s="22">
        <v>0</v>
      </c>
      <c r="P286" s="22">
        <v>0</v>
      </c>
      <c r="Q286" s="22">
        <v>1760434</v>
      </c>
      <c r="R286" s="22">
        <v>1632939</v>
      </c>
    </row>
    <row r="287" spans="1:18" x14ac:dyDescent="0.2">
      <c r="A287" s="21" t="s">
        <v>868</v>
      </c>
      <c r="B287" s="20" t="s">
        <v>865</v>
      </c>
      <c r="C287" s="20" t="s">
        <v>310</v>
      </c>
      <c r="D287" s="20" t="s">
        <v>48</v>
      </c>
      <c r="E287" s="39">
        <v>44123</v>
      </c>
      <c r="F287" s="20" t="s">
        <v>248</v>
      </c>
      <c r="G287" s="41" t="s">
        <v>405</v>
      </c>
      <c r="H287" s="22">
        <v>3393373</v>
      </c>
      <c r="I287" s="22">
        <v>0</v>
      </c>
      <c r="J287" s="22">
        <v>0</v>
      </c>
      <c r="K287" s="22">
        <v>0</v>
      </c>
      <c r="L287" s="22">
        <v>3393373</v>
      </c>
      <c r="M287" s="22">
        <v>1268391</v>
      </c>
      <c r="N287" s="54">
        <v>492043</v>
      </c>
      <c r="O287" s="22">
        <v>0</v>
      </c>
      <c r="P287" s="22">
        <v>0</v>
      </c>
      <c r="Q287" s="22">
        <v>1760434</v>
      </c>
      <c r="R287" s="22">
        <v>1632939</v>
      </c>
    </row>
    <row r="288" spans="1:18" x14ac:dyDescent="0.2">
      <c r="A288" s="21" t="s">
        <v>869</v>
      </c>
      <c r="B288" s="20" t="s">
        <v>865</v>
      </c>
      <c r="C288" s="20" t="s">
        <v>310</v>
      </c>
      <c r="D288" s="20" t="s">
        <v>48</v>
      </c>
      <c r="E288" s="39">
        <v>44123</v>
      </c>
      <c r="F288" s="20" t="s">
        <v>248</v>
      </c>
      <c r="G288" s="41" t="s">
        <v>405</v>
      </c>
      <c r="H288" s="22">
        <v>3393373</v>
      </c>
      <c r="I288" s="22">
        <v>0</v>
      </c>
      <c r="J288" s="22">
        <v>0</v>
      </c>
      <c r="K288" s="22">
        <v>0</v>
      </c>
      <c r="L288" s="22">
        <v>3393373</v>
      </c>
      <c r="M288" s="22">
        <v>1268391</v>
      </c>
      <c r="N288" s="54">
        <v>492043</v>
      </c>
      <c r="O288" s="22">
        <v>0</v>
      </c>
      <c r="P288" s="22">
        <v>0</v>
      </c>
      <c r="Q288" s="22">
        <v>1760434</v>
      </c>
      <c r="R288" s="22">
        <v>1632939</v>
      </c>
    </row>
    <row r="289" spans="1:18" x14ac:dyDescent="0.2">
      <c r="A289" s="21" t="s">
        <v>870</v>
      </c>
      <c r="B289" s="20" t="s">
        <v>865</v>
      </c>
      <c r="C289" s="20" t="s">
        <v>310</v>
      </c>
      <c r="D289" s="20" t="s">
        <v>48</v>
      </c>
      <c r="E289" s="39">
        <v>44123</v>
      </c>
      <c r="F289" s="20" t="s">
        <v>248</v>
      </c>
      <c r="G289" s="41" t="s">
        <v>405</v>
      </c>
      <c r="H289" s="22">
        <v>3393373</v>
      </c>
      <c r="I289" s="22">
        <v>0</v>
      </c>
      <c r="J289" s="22">
        <v>0</v>
      </c>
      <c r="K289" s="22">
        <v>0</v>
      </c>
      <c r="L289" s="22">
        <v>3393373</v>
      </c>
      <c r="M289" s="22">
        <v>1268391</v>
      </c>
      <c r="N289" s="54">
        <v>492043</v>
      </c>
      <c r="O289" s="22">
        <v>0</v>
      </c>
      <c r="P289" s="22">
        <v>0</v>
      </c>
      <c r="Q289" s="22">
        <v>1760434</v>
      </c>
      <c r="R289" s="22">
        <v>1632939</v>
      </c>
    </row>
    <row r="290" spans="1:18" x14ac:dyDescent="0.2">
      <c r="A290" s="21" t="s">
        <v>871</v>
      </c>
      <c r="B290" s="20" t="s">
        <v>872</v>
      </c>
      <c r="C290" s="20" t="s">
        <v>310</v>
      </c>
      <c r="D290" s="20" t="s">
        <v>48</v>
      </c>
      <c r="E290" s="39">
        <v>44123</v>
      </c>
      <c r="F290" s="20" t="s">
        <v>248</v>
      </c>
      <c r="G290" s="41" t="s">
        <v>405</v>
      </c>
      <c r="H290" s="22">
        <v>4103628</v>
      </c>
      <c r="I290" s="22">
        <v>0</v>
      </c>
      <c r="J290" s="22">
        <v>0</v>
      </c>
      <c r="K290" s="22">
        <v>0</v>
      </c>
      <c r="L290" s="22">
        <v>4103628</v>
      </c>
      <c r="M290" s="22">
        <v>1537022</v>
      </c>
      <c r="N290" s="54">
        <v>595022</v>
      </c>
      <c r="O290" s="22">
        <v>0</v>
      </c>
      <c r="P290" s="22">
        <v>0</v>
      </c>
      <c r="Q290" s="22">
        <v>2132044</v>
      </c>
      <c r="R290" s="22">
        <v>1971584</v>
      </c>
    </row>
    <row r="291" spans="1:18" x14ac:dyDescent="0.2">
      <c r="A291" s="21" t="s">
        <v>873</v>
      </c>
      <c r="B291" s="20" t="s">
        <v>874</v>
      </c>
      <c r="C291" s="20" t="s">
        <v>310</v>
      </c>
      <c r="D291" s="20" t="s">
        <v>48</v>
      </c>
      <c r="E291" s="39">
        <v>44123</v>
      </c>
      <c r="F291" s="20" t="s">
        <v>248</v>
      </c>
      <c r="G291" s="41" t="s">
        <v>405</v>
      </c>
      <c r="H291" s="22">
        <v>5478433</v>
      </c>
      <c r="I291" s="22">
        <v>0</v>
      </c>
      <c r="J291" s="22">
        <v>0</v>
      </c>
      <c r="K291" s="22">
        <v>0</v>
      </c>
      <c r="L291" s="22">
        <v>5478433</v>
      </c>
      <c r="M291" s="22">
        <v>1987592</v>
      </c>
      <c r="N291" s="54">
        <v>794371</v>
      </c>
      <c r="O291" s="22">
        <v>0</v>
      </c>
      <c r="P291" s="22">
        <v>0</v>
      </c>
      <c r="Q291" s="22">
        <v>2781963</v>
      </c>
      <c r="R291" s="22">
        <v>2696470</v>
      </c>
    </row>
    <row r="292" spans="1:18" x14ac:dyDescent="0.2">
      <c r="A292" s="21" t="s">
        <v>875</v>
      </c>
      <c r="B292" s="20" t="s">
        <v>876</v>
      </c>
      <c r="C292" s="20" t="s">
        <v>310</v>
      </c>
      <c r="D292" s="20" t="s">
        <v>48</v>
      </c>
      <c r="E292" s="39">
        <v>44123</v>
      </c>
      <c r="F292" s="20" t="s">
        <v>248</v>
      </c>
      <c r="G292" s="41" t="s">
        <v>405</v>
      </c>
      <c r="H292" s="22">
        <v>5331350</v>
      </c>
      <c r="I292" s="22">
        <v>0</v>
      </c>
      <c r="J292" s="22">
        <v>0</v>
      </c>
      <c r="K292" s="22">
        <v>0</v>
      </c>
      <c r="L292" s="22">
        <v>5331350</v>
      </c>
      <c r="M292" s="22">
        <v>2001337</v>
      </c>
      <c r="N292" s="54">
        <v>773046</v>
      </c>
      <c r="O292" s="22">
        <v>0</v>
      </c>
      <c r="P292" s="22">
        <v>0</v>
      </c>
      <c r="Q292" s="22">
        <v>2774383</v>
      </c>
      <c r="R292" s="22">
        <v>2556967</v>
      </c>
    </row>
    <row r="293" spans="1:18" x14ac:dyDescent="0.2">
      <c r="A293" s="21" t="s">
        <v>877</v>
      </c>
      <c r="B293" s="20" t="s">
        <v>878</v>
      </c>
      <c r="C293" s="20" t="s">
        <v>310</v>
      </c>
      <c r="D293" s="20" t="s">
        <v>48</v>
      </c>
      <c r="E293" s="39">
        <v>44123</v>
      </c>
      <c r="F293" s="20" t="s">
        <v>248</v>
      </c>
      <c r="G293" s="41" t="s">
        <v>405</v>
      </c>
      <c r="H293" s="22">
        <v>4995788</v>
      </c>
      <c r="I293" s="22">
        <v>0</v>
      </c>
      <c r="J293" s="22">
        <v>0</v>
      </c>
      <c r="K293" s="22">
        <v>0</v>
      </c>
      <c r="L293" s="22">
        <v>4995788</v>
      </c>
      <c r="M293" s="22">
        <v>1874427</v>
      </c>
      <c r="N293" s="54">
        <v>724387</v>
      </c>
      <c r="O293" s="22">
        <v>0</v>
      </c>
      <c r="P293" s="22">
        <v>0</v>
      </c>
      <c r="Q293" s="22">
        <v>2598814</v>
      </c>
      <c r="R293" s="22">
        <v>2396974</v>
      </c>
    </row>
    <row r="294" spans="1:18" x14ac:dyDescent="0.2">
      <c r="A294" s="21" t="s">
        <v>879</v>
      </c>
      <c r="B294" s="20" t="s">
        <v>878</v>
      </c>
      <c r="C294" s="20" t="s">
        <v>310</v>
      </c>
      <c r="D294" s="20" t="s">
        <v>48</v>
      </c>
      <c r="E294" s="39">
        <v>44123</v>
      </c>
      <c r="F294" s="20" t="s">
        <v>248</v>
      </c>
      <c r="G294" s="41" t="s">
        <v>405</v>
      </c>
      <c r="H294" s="22">
        <v>4995788</v>
      </c>
      <c r="I294" s="22">
        <v>0</v>
      </c>
      <c r="J294" s="22">
        <v>0</v>
      </c>
      <c r="K294" s="22">
        <v>0</v>
      </c>
      <c r="L294" s="22">
        <v>4995788</v>
      </c>
      <c r="M294" s="22">
        <v>1874427</v>
      </c>
      <c r="N294" s="54">
        <v>724387</v>
      </c>
      <c r="O294" s="22">
        <v>0</v>
      </c>
      <c r="P294" s="22">
        <v>0</v>
      </c>
      <c r="Q294" s="22">
        <v>2598814</v>
      </c>
      <c r="R294" s="22">
        <v>2396974</v>
      </c>
    </row>
    <row r="295" spans="1:18" x14ac:dyDescent="0.2">
      <c r="A295" s="21" t="s">
        <v>880</v>
      </c>
      <c r="B295" s="20" t="s">
        <v>878</v>
      </c>
      <c r="C295" s="20" t="s">
        <v>310</v>
      </c>
      <c r="D295" s="20" t="s">
        <v>48</v>
      </c>
      <c r="E295" s="39">
        <v>44123</v>
      </c>
      <c r="F295" s="20" t="s">
        <v>248</v>
      </c>
      <c r="G295" s="41" t="s">
        <v>405</v>
      </c>
      <c r="H295" s="22">
        <v>4995788</v>
      </c>
      <c r="I295" s="22">
        <v>0</v>
      </c>
      <c r="J295" s="22">
        <v>0</v>
      </c>
      <c r="K295" s="22">
        <v>0</v>
      </c>
      <c r="L295" s="22">
        <v>4995788</v>
      </c>
      <c r="M295" s="22">
        <v>1874427</v>
      </c>
      <c r="N295" s="54">
        <v>724387</v>
      </c>
      <c r="O295" s="22">
        <v>0</v>
      </c>
      <c r="P295" s="22">
        <v>0</v>
      </c>
      <c r="Q295" s="22">
        <v>2598814</v>
      </c>
      <c r="R295" s="22">
        <v>2396974</v>
      </c>
    </row>
    <row r="296" spans="1:18" x14ac:dyDescent="0.2">
      <c r="A296" s="21" t="s">
        <v>881</v>
      </c>
      <c r="B296" s="20" t="s">
        <v>882</v>
      </c>
      <c r="C296" s="20" t="s">
        <v>310</v>
      </c>
      <c r="D296" s="20" t="s">
        <v>48</v>
      </c>
      <c r="E296" s="39">
        <v>44123</v>
      </c>
      <c r="F296" s="20" t="s">
        <v>248</v>
      </c>
      <c r="G296" s="41" t="s">
        <v>405</v>
      </c>
      <c r="H296" s="22">
        <v>3740226</v>
      </c>
      <c r="I296" s="22">
        <v>0</v>
      </c>
      <c r="J296" s="22">
        <v>0</v>
      </c>
      <c r="K296" s="22">
        <v>0</v>
      </c>
      <c r="L296" s="22">
        <v>3740226</v>
      </c>
      <c r="M296" s="22">
        <v>1403241</v>
      </c>
      <c r="N296" s="54">
        <v>542331</v>
      </c>
      <c r="O296" s="22">
        <v>0</v>
      </c>
      <c r="P296" s="22">
        <v>0</v>
      </c>
      <c r="Q296" s="22">
        <v>1945572</v>
      </c>
      <c r="R296" s="22">
        <v>1794654</v>
      </c>
    </row>
    <row r="297" spans="1:18" x14ac:dyDescent="0.2">
      <c r="A297" s="21" t="s">
        <v>883</v>
      </c>
      <c r="B297" s="20" t="s">
        <v>882</v>
      </c>
      <c r="C297" s="20" t="s">
        <v>310</v>
      </c>
      <c r="D297" s="20" t="s">
        <v>48</v>
      </c>
      <c r="E297" s="39">
        <v>44123</v>
      </c>
      <c r="F297" s="20" t="s">
        <v>248</v>
      </c>
      <c r="G297" s="41" t="s">
        <v>405</v>
      </c>
      <c r="H297" s="22">
        <v>3758647</v>
      </c>
      <c r="I297" s="22">
        <v>0</v>
      </c>
      <c r="J297" s="22">
        <v>0</v>
      </c>
      <c r="K297" s="22">
        <v>0</v>
      </c>
      <c r="L297" s="22">
        <v>3758647</v>
      </c>
      <c r="M297" s="22">
        <v>1406547</v>
      </c>
      <c r="N297" s="54">
        <v>545005</v>
      </c>
      <c r="O297" s="22">
        <v>0</v>
      </c>
      <c r="P297" s="22">
        <v>0</v>
      </c>
      <c r="Q297" s="22">
        <v>1951552</v>
      </c>
      <c r="R297" s="22">
        <v>1807095</v>
      </c>
    </row>
    <row r="298" spans="1:18" x14ac:dyDescent="0.2">
      <c r="A298" s="21" t="s">
        <v>884</v>
      </c>
      <c r="B298" s="20" t="s">
        <v>885</v>
      </c>
      <c r="C298" s="20" t="s">
        <v>310</v>
      </c>
      <c r="D298" s="20" t="s">
        <v>48</v>
      </c>
      <c r="E298" s="39">
        <v>44123</v>
      </c>
      <c r="F298" s="20" t="s">
        <v>248</v>
      </c>
      <c r="G298" s="41" t="s">
        <v>405</v>
      </c>
      <c r="H298" s="22">
        <v>6061897</v>
      </c>
      <c r="I298" s="22">
        <v>0</v>
      </c>
      <c r="J298" s="22">
        <v>0</v>
      </c>
      <c r="K298" s="22">
        <v>0</v>
      </c>
      <c r="L298" s="22">
        <v>6061897</v>
      </c>
      <c r="M298" s="22">
        <v>2277622</v>
      </c>
      <c r="N298" s="54">
        <v>878979</v>
      </c>
      <c r="O298" s="22">
        <v>0</v>
      </c>
      <c r="P298" s="22">
        <v>0</v>
      </c>
      <c r="Q298" s="22">
        <v>3156601</v>
      </c>
      <c r="R298" s="22">
        <v>2905296</v>
      </c>
    </row>
    <row r="299" spans="1:18" x14ac:dyDescent="0.2">
      <c r="A299" s="21" t="s">
        <v>886</v>
      </c>
      <c r="B299" s="20" t="s">
        <v>874</v>
      </c>
      <c r="C299" s="20" t="s">
        <v>310</v>
      </c>
      <c r="D299" s="20" t="s">
        <v>48</v>
      </c>
      <c r="E299" s="39">
        <v>44123</v>
      </c>
      <c r="F299" s="20" t="s">
        <v>248</v>
      </c>
      <c r="G299" s="41" t="s">
        <v>405</v>
      </c>
      <c r="H299" s="22">
        <v>6566760</v>
      </c>
      <c r="I299" s="22">
        <v>0</v>
      </c>
      <c r="J299" s="22">
        <v>0</v>
      </c>
      <c r="K299" s="22">
        <v>0</v>
      </c>
      <c r="L299" s="22">
        <v>6566760</v>
      </c>
      <c r="M299" s="22">
        <v>2468561</v>
      </c>
      <c r="N299" s="54">
        <v>952178</v>
      </c>
      <c r="O299" s="22">
        <v>0</v>
      </c>
      <c r="P299" s="22">
        <v>0</v>
      </c>
      <c r="Q299" s="22">
        <v>3420739</v>
      </c>
      <c r="R299" s="22">
        <v>3146021</v>
      </c>
    </row>
    <row r="300" spans="1:18" x14ac:dyDescent="0.2">
      <c r="A300" s="21" t="s">
        <v>887</v>
      </c>
      <c r="B300" s="20" t="s">
        <v>874</v>
      </c>
      <c r="C300" s="20" t="s">
        <v>310</v>
      </c>
      <c r="D300" s="20" t="s">
        <v>48</v>
      </c>
      <c r="E300" s="39">
        <v>44123</v>
      </c>
      <c r="F300" s="20" t="s">
        <v>248</v>
      </c>
      <c r="G300" s="41" t="s">
        <v>405</v>
      </c>
      <c r="H300" s="22">
        <v>6566760</v>
      </c>
      <c r="I300" s="22">
        <v>0</v>
      </c>
      <c r="J300" s="22">
        <v>0</v>
      </c>
      <c r="K300" s="22">
        <v>0</v>
      </c>
      <c r="L300" s="22">
        <v>6566760</v>
      </c>
      <c r="M300" s="22">
        <v>2468561</v>
      </c>
      <c r="N300" s="54">
        <v>952178</v>
      </c>
      <c r="O300" s="22">
        <v>0</v>
      </c>
      <c r="P300" s="22">
        <v>0</v>
      </c>
      <c r="Q300" s="22">
        <v>3420739</v>
      </c>
      <c r="R300" s="22">
        <v>3146021</v>
      </c>
    </row>
    <row r="301" spans="1:18" x14ac:dyDescent="0.2">
      <c r="A301" s="21" t="s">
        <v>888</v>
      </c>
      <c r="B301" s="20" t="s">
        <v>889</v>
      </c>
      <c r="C301" s="20" t="s">
        <v>310</v>
      </c>
      <c r="D301" s="20" t="s">
        <v>48</v>
      </c>
      <c r="E301" s="39">
        <v>44123</v>
      </c>
      <c r="F301" s="20" t="s">
        <v>248</v>
      </c>
      <c r="G301" s="41" t="s">
        <v>405</v>
      </c>
      <c r="H301" s="22">
        <v>7119698</v>
      </c>
      <c r="I301" s="22">
        <v>0</v>
      </c>
      <c r="J301" s="22">
        <v>0</v>
      </c>
      <c r="K301" s="22">
        <v>0</v>
      </c>
      <c r="L301" s="22">
        <v>7119698</v>
      </c>
      <c r="M301" s="22">
        <v>2608307</v>
      </c>
      <c r="N301" s="54">
        <v>1032358</v>
      </c>
      <c r="O301" s="22">
        <v>0</v>
      </c>
      <c r="P301" s="22">
        <v>0</v>
      </c>
      <c r="Q301" s="22">
        <v>3640665</v>
      </c>
      <c r="R301" s="22">
        <v>3479033</v>
      </c>
    </row>
    <row r="302" spans="1:18" x14ac:dyDescent="0.2">
      <c r="A302" s="21" t="s">
        <v>890</v>
      </c>
      <c r="B302" s="20" t="s">
        <v>889</v>
      </c>
      <c r="C302" s="20" t="s">
        <v>310</v>
      </c>
      <c r="D302" s="20" t="s">
        <v>48</v>
      </c>
      <c r="E302" s="39">
        <v>44123</v>
      </c>
      <c r="F302" s="20" t="s">
        <v>248</v>
      </c>
      <c r="G302" s="41" t="s">
        <v>405</v>
      </c>
      <c r="H302" s="22">
        <v>6769686</v>
      </c>
      <c r="I302" s="22">
        <v>0</v>
      </c>
      <c r="J302" s="22">
        <v>0</v>
      </c>
      <c r="K302" s="22">
        <v>0</v>
      </c>
      <c r="L302" s="22">
        <v>6769686</v>
      </c>
      <c r="M302" s="22">
        <v>2545304</v>
      </c>
      <c r="N302" s="54">
        <v>981604</v>
      </c>
      <c r="O302" s="22">
        <v>0</v>
      </c>
      <c r="P302" s="22">
        <v>0</v>
      </c>
      <c r="Q302" s="22">
        <v>3526908</v>
      </c>
      <c r="R302" s="22">
        <v>3242778</v>
      </c>
    </row>
    <row r="303" spans="1:18" x14ac:dyDescent="0.2">
      <c r="A303" s="21" t="s">
        <v>891</v>
      </c>
      <c r="B303" s="20" t="s">
        <v>889</v>
      </c>
      <c r="C303" s="20" t="s">
        <v>310</v>
      </c>
      <c r="D303" s="20" t="s">
        <v>48</v>
      </c>
      <c r="E303" s="39">
        <v>44123</v>
      </c>
      <c r="F303" s="20" t="s">
        <v>248</v>
      </c>
      <c r="G303" s="41" t="s">
        <v>405</v>
      </c>
      <c r="H303" s="22">
        <v>6769686</v>
      </c>
      <c r="I303" s="22">
        <v>0</v>
      </c>
      <c r="J303" s="22">
        <v>0</v>
      </c>
      <c r="K303" s="22">
        <v>0</v>
      </c>
      <c r="L303" s="22">
        <v>6769686</v>
      </c>
      <c r="M303" s="22">
        <v>2545304</v>
      </c>
      <c r="N303" s="54">
        <v>981604</v>
      </c>
      <c r="O303" s="22">
        <v>0</v>
      </c>
      <c r="P303" s="22">
        <v>0</v>
      </c>
      <c r="Q303" s="22">
        <v>3526908</v>
      </c>
      <c r="R303" s="22">
        <v>3242778</v>
      </c>
    </row>
    <row r="304" spans="1:18" x14ac:dyDescent="0.2">
      <c r="A304" s="21" t="s">
        <v>892</v>
      </c>
      <c r="B304" s="20" t="s">
        <v>893</v>
      </c>
      <c r="C304" s="20" t="s">
        <v>310</v>
      </c>
      <c r="D304" s="20" t="s">
        <v>48</v>
      </c>
      <c r="E304" s="39">
        <v>44123</v>
      </c>
      <c r="F304" s="20" t="s">
        <v>248</v>
      </c>
      <c r="G304" s="41" t="s">
        <v>405</v>
      </c>
      <c r="H304" s="22">
        <v>7500237</v>
      </c>
      <c r="I304" s="22">
        <v>0</v>
      </c>
      <c r="J304" s="22">
        <v>0</v>
      </c>
      <c r="K304" s="22">
        <v>0</v>
      </c>
      <c r="L304" s="22">
        <v>7500237</v>
      </c>
      <c r="M304" s="22">
        <v>2821610</v>
      </c>
      <c r="N304" s="54">
        <v>1087533</v>
      </c>
      <c r="O304" s="22">
        <v>0</v>
      </c>
      <c r="P304" s="22">
        <v>0</v>
      </c>
      <c r="Q304" s="22">
        <v>3909143</v>
      </c>
      <c r="R304" s="22">
        <v>3591094</v>
      </c>
    </row>
    <row r="305" spans="1:18" x14ac:dyDescent="0.2">
      <c r="A305" s="21" t="s">
        <v>894</v>
      </c>
      <c r="B305" s="20" t="s">
        <v>893</v>
      </c>
      <c r="C305" s="20" t="s">
        <v>310</v>
      </c>
      <c r="D305" s="20" t="s">
        <v>48</v>
      </c>
      <c r="E305" s="39">
        <v>44123</v>
      </c>
      <c r="F305" s="20" t="s">
        <v>248</v>
      </c>
      <c r="G305" s="41" t="s">
        <v>405</v>
      </c>
      <c r="H305" s="22">
        <v>7500237</v>
      </c>
      <c r="I305" s="22">
        <v>0</v>
      </c>
      <c r="J305" s="22">
        <v>0</v>
      </c>
      <c r="K305" s="22">
        <v>0</v>
      </c>
      <c r="L305" s="22">
        <v>7500237</v>
      </c>
      <c r="M305" s="22">
        <v>2821610</v>
      </c>
      <c r="N305" s="54">
        <v>1087533</v>
      </c>
      <c r="O305" s="22">
        <v>0</v>
      </c>
      <c r="P305" s="22">
        <v>0</v>
      </c>
      <c r="Q305" s="22">
        <v>3909143</v>
      </c>
      <c r="R305" s="22">
        <v>3591094</v>
      </c>
    </row>
    <row r="306" spans="1:18" x14ac:dyDescent="0.2">
      <c r="A306" s="21" t="s">
        <v>895</v>
      </c>
      <c r="B306" s="20" t="s">
        <v>896</v>
      </c>
      <c r="C306" s="20" t="s">
        <v>310</v>
      </c>
      <c r="D306" s="20" t="s">
        <v>48</v>
      </c>
      <c r="E306" s="39">
        <v>44123</v>
      </c>
      <c r="F306" s="20" t="s">
        <v>248</v>
      </c>
      <c r="G306" s="41" t="s">
        <v>405</v>
      </c>
      <c r="H306" s="22">
        <v>5562462</v>
      </c>
      <c r="I306" s="22">
        <v>0</v>
      </c>
      <c r="J306" s="22">
        <v>0</v>
      </c>
      <c r="K306" s="22">
        <v>0</v>
      </c>
      <c r="L306" s="22">
        <v>5562462</v>
      </c>
      <c r="M306" s="22">
        <v>2088752</v>
      </c>
      <c r="N306" s="54">
        <v>806555</v>
      </c>
      <c r="O306" s="22">
        <v>0</v>
      </c>
      <c r="P306" s="22">
        <v>0</v>
      </c>
      <c r="Q306" s="22">
        <v>2895307</v>
      </c>
      <c r="R306" s="22">
        <v>2667155</v>
      </c>
    </row>
    <row r="307" spans="1:18" x14ac:dyDescent="0.2">
      <c r="A307" s="21" t="s">
        <v>897</v>
      </c>
      <c r="B307" s="20" t="s">
        <v>896</v>
      </c>
      <c r="C307" s="20" t="s">
        <v>310</v>
      </c>
      <c r="D307" s="20" t="s">
        <v>48</v>
      </c>
      <c r="E307" s="39">
        <v>44123</v>
      </c>
      <c r="F307" s="20" t="s">
        <v>248</v>
      </c>
      <c r="G307" s="41" t="s">
        <v>405</v>
      </c>
      <c r="H307" s="22">
        <v>5562462</v>
      </c>
      <c r="I307" s="22">
        <v>0</v>
      </c>
      <c r="J307" s="22">
        <v>0</v>
      </c>
      <c r="K307" s="22">
        <v>0</v>
      </c>
      <c r="L307" s="22">
        <v>5562462</v>
      </c>
      <c r="M307" s="22">
        <v>2088752</v>
      </c>
      <c r="N307" s="54">
        <v>806555</v>
      </c>
      <c r="O307" s="22">
        <v>0</v>
      </c>
      <c r="P307" s="22">
        <v>0</v>
      </c>
      <c r="Q307" s="22">
        <v>2895307</v>
      </c>
      <c r="R307" s="22">
        <v>2667155</v>
      </c>
    </row>
    <row r="308" spans="1:18" x14ac:dyDescent="0.2">
      <c r="A308" s="21" t="s">
        <v>898</v>
      </c>
      <c r="B308" s="20" t="s">
        <v>793</v>
      </c>
      <c r="C308" s="20" t="s">
        <v>310</v>
      </c>
      <c r="D308" s="20" t="s">
        <v>48</v>
      </c>
      <c r="E308" s="39">
        <v>44060</v>
      </c>
      <c r="F308" s="20" t="s">
        <v>248</v>
      </c>
      <c r="G308" s="41" t="s">
        <v>405</v>
      </c>
      <c r="H308" s="22">
        <v>941258</v>
      </c>
      <c r="I308" s="22">
        <v>0</v>
      </c>
      <c r="J308" s="22">
        <v>0</v>
      </c>
      <c r="K308" s="22">
        <v>0</v>
      </c>
      <c r="L308" s="22">
        <v>941258</v>
      </c>
      <c r="M308" s="22">
        <v>354430</v>
      </c>
      <c r="N308" s="54">
        <v>136486</v>
      </c>
      <c r="O308" s="22">
        <v>0</v>
      </c>
      <c r="P308" s="22">
        <v>0</v>
      </c>
      <c r="Q308" s="22">
        <v>490916</v>
      </c>
      <c r="R308" s="22">
        <v>450342</v>
      </c>
    </row>
    <row r="309" spans="1:18" x14ac:dyDescent="0.2">
      <c r="A309" s="21" t="s">
        <v>932</v>
      </c>
      <c r="B309" s="20" t="s">
        <v>933</v>
      </c>
      <c r="C309" s="20" t="s">
        <v>310</v>
      </c>
      <c r="D309" s="20" t="s">
        <v>48</v>
      </c>
      <c r="E309" s="39">
        <v>44581</v>
      </c>
      <c r="F309" s="20" t="s">
        <v>934</v>
      </c>
      <c r="G309" s="41" t="s">
        <v>405</v>
      </c>
      <c r="H309" s="22">
        <v>2499149</v>
      </c>
      <c r="I309" s="22">
        <v>0</v>
      </c>
      <c r="J309" s="22">
        <v>0</v>
      </c>
      <c r="K309" s="22">
        <v>0</v>
      </c>
      <c r="L309" s="22">
        <v>2499149</v>
      </c>
      <c r="M309" s="22">
        <v>640970</v>
      </c>
      <c r="N309" s="54">
        <v>362374</v>
      </c>
      <c r="O309" s="22">
        <v>0</v>
      </c>
      <c r="P309" s="22">
        <v>0</v>
      </c>
      <c r="Q309" s="22">
        <v>1003344</v>
      </c>
      <c r="R309" s="22">
        <v>1495805</v>
      </c>
    </row>
    <row r="310" spans="1:18" x14ac:dyDescent="0.2">
      <c r="A310" s="21" t="s">
        <v>935</v>
      </c>
      <c r="B310" s="20" t="s">
        <v>549</v>
      </c>
      <c r="C310" s="20" t="s">
        <v>310</v>
      </c>
      <c r="D310" s="20" t="s">
        <v>48</v>
      </c>
      <c r="E310" s="39">
        <v>44581</v>
      </c>
      <c r="F310" s="20" t="s">
        <v>937</v>
      </c>
      <c r="G310" s="41" t="s">
        <v>405</v>
      </c>
      <c r="H310" s="22">
        <v>2367704</v>
      </c>
      <c r="I310" s="22">
        <v>0</v>
      </c>
      <c r="J310" s="22">
        <v>0</v>
      </c>
      <c r="K310" s="22">
        <v>0</v>
      </c>
      <c r="L310" s="22">
        <v>2367704</v>
      </c>
      <c r="M310" s="22">
        <v>606104</v>
      </c>
      <c r="N310" s="54">
        <v>343315</v>
      </c>
      <c r="O310" s="22">
        <v>0</v>
      </c>
      <c r="P310" s="22">
        <v>0</v>
      </c>
      <c r="Q310" s="22">
        <v>949419</v>
      </c>
      <c r="R310" s="22">
        <v>1418285</v>
      </c>
    </row>
    <row r="311" spans="1:18" x14ac:dyDescent="0.2">
      <c r="A311" s="21" t="s">
        <v>938</v>
      </c>
      <c r="B311" s="20" t="s">
        <v>939</v>
      </c>
      <c r="C311" s="20" t="s">
        <v>310</v>
      </c>
      <c r="D311" s="20" t="s">
        <v>48</v>
      </c>
      <c r="E311" s="39">
        <v>44581</v>
      </c>
      <c r="F311" s="20" t="s">
        <v>941</v>
      </c>
      <c r="G311" s="41" t="s">
        <v>405</v>
      </c>
      <c r="H311" s="22">
        <v>692447</v>
      </c>
      <c r="I311" s="22">
        <v>0</v>
      </c>
      <c r="J311" s="22">
        <v>0</v>
      </c>
      <c r="K311" s="22">
        <v>0</v>
      </c>
      <c r="L311" s="22">
        <v>692447</v>
      </c>
      <c r="M311" s="22">
        <v>161619</v>
      </c>
      <c r="N311" s="54">
        <v>100406</v>
      </c>
      <c r="O311" s="22">
        <v>0</v>
      </c>
      <c r="P311" s="22">
        <v>0</v>
      </c>
      <c r="Q311" s="22">
        <v>262025</v>
      </c>
      <c r="R311" s="22">
        <v>430422</v>
      </c>
    </row>
    <row r="312" spans="1:18" x14ac:dyDescent="0.2">
      <c r="A312" s="21" t="s">
        <v>942</v>
      </c>
      <c r="B312" s="20" t="s">
        <v>943</v>
      </c>
      <c r="C312" s="20" t="s">
        <v>310</v>
      </c>
      <c r="D312" s="20" t="s">
        <v>48</v>
      </c>
      <c r="E312" s="39">
        <v>44581</v>
      </c>
      <c r="F312" s="20" t="s">
        <v>944</v>
      </c>
      <c r="G312" s="41" t="s">
        <v>405</v>
      </c>
      <c r="H312" s="22">
        <v>1545633</v>
      </c>
      <c r="I312" s="22">
        <v>0</v>
      </c>
      <c r="J312" s="22">
        <v>0</v>
      </c>
      <c r="K312" s="22">
        <v>0</v>
      </c>
      <c r="L312" s="22">
        <v>1545633</v>
      </c>
      <c r="M312" s="22">
        <v>387990</v>
      </c>
      <c r="N312" s="54">
        <v>224122</v>
      </c>
      <c r="O312" s="22">
        <v>0</v>
      </c>
      <c r="P312" s="22">
        <v>0</v>
      </c>
      <c r="Q312" s="22">
        <v>612112</v>
      </c>
      <c r="R312" s="22">
        <v>933521</v>
      </c>
    </row>
    <row r="313" spans="1:18" x14ac:dyDescent="0.2">
      <c r="A313" s="21" t="s">
        <v>950</v>
      </c>
      <c r="B313" s="20" t="s">
        <v>951</v>
      </c>
      <c r="C313" s="20" t="s">
        <v>310</v>
      </c>
      <c r="D313" s="20" t="s">
        <v>48</v>
      </c>
      <c r="E313" s="39">
        <v>44649</v>
      </c>
      <c r="F313" s="20" t="s">
        <v>248</v>
      </c>
      <c r="G313" s="41" t="s">
        <v>405</v>
      </c>
      <c r="H313" s="22">
        <v>1110833</v>
      </c>
      <c r="I313" s="22">
        <v>0</v>
      </c>
      <c r="J313" s="22">
        <v>0</v>
      </c>
      <c r="K313" s="22">
        <v>0</v>
      </c>
      <c r="L313" s="22">
        <v>1110833</v>
      </c>
      <c r="M313" s="22">
        <v>276097</v>
      </c>
      <c r="N313" s="54">
        <v>161072</v>
      </c>
      <c r="O313" s="22">
        <v>0</v>
      </c>
      <c r="P313" s="22">
        <v>0</v>
      </c>
      <c r="Q313" s="22">
        <v>437169</v>
      </c>
      <c r="R313" s="22">
        <v>673664</v>
      </c>
    </row>
    <row r="314" spans="1:18" x14ac:dyDescent="0.2">
      <c r="A314" s="21" t="s">
        <v>952</v>
      </c>
      <c r="B314" s="20" t="s">
        <v>951</v>
      </c>
      <c r="C314" s="20" t="s">
        <v>310</v>
      </c>
      <c r="D314" s="20" t="s">
        <v>48</v>
      </c>
      <c r="E314" s="39">
        <v>44649</v>
      </c>
      <c r="F314" s="20" t="s">
        <v>248</v>
      </c>
      <c r="G314" s="41" t="s">
        <v>405</v>
      </c>
      <c r="H314" s="22">
        <v>1110833</v>
      </c>
      <c r="I314" s="22">
        <v>0</v>
      </c>
      <c r="J314" s="22">
        <v>0</v>
      </c>
      <c r="K314" s="22">
        <v>0</v>
      </c>
      <c r="L314" s="22">
        <v>1110833</v>
      </c>
      <c r="M314" s="22">
        <v>276097</v>
      </c>
      <c r="N314" s="54">
        <v>161072</v>
      </c>
      <c r="O314" s="22">
        <v>0</v>
      </c>
      <c r="P314" s="22">
        <v>0</v>
      </c>
      <c r="Q314" s="22">
        <v>437169</v>
      </c>
      <c r="R314" s="22">
        <v>673664</v>
      </c>
    </row>
    <row r="315" spans="1:18" x14ac:dyDescent="0.2">
      <c r="A315" s="21" t="s">
        <v>953</v>
      </c>
      <c r="B315" s="20" t="s">
        <v>951</v>
      </c>
      <c r="C315" s="20" t="s">
        <v>310</v>
      </c>
      <c r="D315" s="20" t="s">
        <v>48</v>
      </c>
      <c r="E315" s="39">
        <v>44649</v>
      </c>
      <c r="F315" s="20" t="s">
        <v>248</v>
      </c>
      <c r="G315" s="41" t="s">
        <v>405</v>
      </c>
      <c r="H315" s="22">
        <v>1110833</v>
      </c>
      <c r="I315" s="22">
        <v>0</v>
      </c>
      <c r="J315" s="22">
        <v>0</v>
      </c>
      <c r="K315" s="22">
        <v>0</v>
      </c>
      <c r="L315" s="22">
        <v>1110833</v>
      </c>
      <c r="M315" s="22">
        <v>276097</v>
      </c>
      <c r="N315" s="54">
        <v>161072</v>
      </c>
      <c r="O315" s="22">
        <v>0</v>
      </c>
      <c r="P315" s="22">
        <v>0</v>
      </c>
      <c r="Q315" s="22">
        <v>437169</v>
      </c>
      <c r="R315" s="22">
        <v>673664</v>
      </c>
    </row>
    <row r="316" spans="1:18" x14ac:dyDescent="0.2">
      <c r="A316" s="21" t="s">
        <v>954</v>
      </c>
      <c r="B316" s="20" t="s">
        <v>951</v>
      </c>
      <c r="C316" s="20" t="s">
        <v>310</v>
      </c>
      <c r="D316" s="20" t="s">
        <v>48</v>
      </c>
      <c r="E316" s="39">
        <v>44649</v>
      </c>
      <c r="F316" s="20" t="s">
        <v>248</v>
      </c>
      <c r="G316" s="41" t="s">
        <v>405</v>
      </c>
      <c r="H316" s="22">
        <v>1110833</v>
      </c>
      <c r="I316" s="22">
        <v>0</v>
      </c>
      <c r="J316" s="22">
        <v>0</v>
      </c>
      <c r="K316" s="22">
        <v>0</v>
      </c>
      <c r="L316" s="22">
        <v>1110833</v>
      </c>
      <c r="M316" s="22">
        <v>276097</v>
      </c>
      <c r="N316" s="54">
        <v>161072</v>
      </c>
      <c r="O316" s="22">
        <v>0</v>
      </c>
      <c r="P316" s="22">
        <v>0</v>
      </c>
      <c r="Q316" s="22">
        <v>437169</v>
      </c>
      <c r="R316" s="22">
        <v>673664</v>
      </c>
    </row>
    <row r="317" spans="1:18" x14ac:dyDescent="0.2">
      <c r="A317" s="21" t="s">
        <v>955</v>
      </c>
      <c r="B317" s="20" t="s">
        <v>951</v>
      </c>
      <c r="C317" s="20" t="s">
        <v>310</v>
      </c>
      <c r="D317" s="20" t="s">
        <v>48</v>
      </c>
      <c r="E317" s="39">
        <v>44649</v>
      </c>
      <c r="F317" s="20" t="s">
        <v>248</v>
      </c>
      <c r="G317" s="41" t="s">
        <v>405</v>
      </c>
      <c r="H317" s="22">
        <v>1110833</v>
      </c>
      <c r="I317" s="22">
        <v>0</v>
      </c>
      <c r="J317" s="22">
        <v>0</v>
      </c>
      <c r="K317" s="22">
        <v>0</v>
      </c>
      <c r="L317" s="22">
        <v>1110833</v>
      </c>
      <c r="M317" s="22">
        <v>276097</v>
      </c>
      <c r="N317" s="54">
        <v>161072</v>
      </c>
      <c r="O317" s="22">
        <v>0</v>
      </c>
      <c r="P317" s="22">
        <v>0</v>
      </c>
      <c r="Q317" s="22">
        <v>437169</v>
      </c>
      <c r="R317" s="22">
        <v>673664</v>
      </c>
    </row>
    <row r="318" spans="1:18" x14ac:dyDescent="0.2">
      <c r="A318" s="21" t="s">
        <v>956</v>
      </c>
      <c r="B318" s="20" t="s">
        <v>951</v>
      </c>
      <c r="C318" s="20" t="s">
        <v>310</v>
      </c>
      <c r="D318" s="20" t="s">
        <v>48</v>
      </c>
      <c r="E318" s="39">
        <v>44649</v>
      </c>
      <c r="F318" s="20" t="s">
        <v>248</v>
      </c>
      <c r="G318" s="41" t="s">
        <v>405</v>
      </c>
      <c r="H318" s="22">
        <v>1110833</v>
      </c>
      <c r="I318" s="22">
        <v>0</v>
      </c>
      <c r="J318" s="22">
        <v>0</v>
      </c>
      <c r="K318" s="22">
        <v>0</v>
      </c>
      <c r="L318" s="22">
        <v>1110833</v>
      </c>
      <c r="M318" s="22">
        <v>276097</v>
      </c>
      <c r="N318" s="54">
        <v>161072</v>
      </c>
      <c r="O318" s="22">
        <v>0</v>
      </c>
      <c r="P318" s="22">
        <v>0</v>
      </c>
      <c r="Q318" s="22">
        <v>437169</v>
      </c>
      <c r="R318" s="22">
        <v>673664</v>
      </c>
    </row>
    <row r="319" spans="1:18" x14ac:dyDescent="0.2">
      <c r="A319" s="21" t="s">
        <v>959</v>
      </c>
      <c r="B319" s="20" t="s">
        <v>960</v>
      </c>
      <c r="C319" s="20" t="s">
        <v>310</v>
      </c>
      <c r="D319" s="20" t="s">
        <v>48</v>
      </c>
      <c r="E319" s="39">
        <v>44674</v>
      </c>
      <c r="F319" s="20" t="s">
        <v>248</v>
      </c>
      <c r="G319" s="41" t="s">
        <v>405</v>
      </c>
      <c r="H319" s="22">
        <v>692150</v>
      </c>
      <c r="I319" s="22">
        <v>0</v>
      </c>
      <c r="J319" s="22">
        <v>0</v>
      </c>
      <c r="K319" s="22">
        <v>0</v>
      </c>
      <c r="L319" s="22">
        <v>692150</v>
      </c>
      <c r="M319" s="22">
        <v>167768</v>
      </c>
      <c r="N319" s="54">
        <v>100363</v>
      </c>
      <c r="O319" s="22">
        <v>0</v>
      </c>
      <c r="P319" s="22">
        <v>0</v>
      </c>
      <c r="Q319" s="22">
        <v>268131</v>
      </c>
      <c r="R319" s="22">
        <v>424019</v>
      </c>
    </row>
    <row r="320" spans="1:18" x14ac:dyDescent="0.2">
      <c r="A320" s="21" t="s">
        <v>961</v>
      </c>
      <c r="B320" s="20" t="s">
        <v>960</v>
      </c>
      <c r="C320" s="20" t="s">
        <v>310</v>
      </c>
      <c r="D320" s="20" t="s">
        <v>48</v>
      </c>
      <c r="E320" s="39">
        <v>44674</v>
      </c>
      <c r="F320" s="20" t="s">
        <v>248</v>
      </c>
      <c r="G320" s="41" t="s">
        <v>405</v>
      </c>
      <c r="H320" s="22">
        <v>692150</v>
      </c>
      <c r="I320" s="22">
        <v>0</v>
      </c>
      <c r="J320" s="22">
        <v>0</v>
      </c>
      <c r="K320" s="22">
        <v>0</v>
      </c>
      <c r="L320" s="22">
        <v>692150</v>
      </c>
      <c r="M320" s="22">
        <v>167768</v>
      </c>
      <c r="N320" s="54">
        <v>100363</v>
      </c>
      <c r="O320" s="22">
        <v>0</v>
      </c>
      <c r="P320" s="22">
        <v>0</v>
      </c>
      <c r="Q320" s="22">
        <v>268131</v>
      </c>
      <c r="R320" s="22">
        <v>424019</v>
      </c>
    </row>
    <row r="321" spans="1:18" x14ac:dyDescent="0.2">
      <c r="A321" s="21" t="s">
        <v>964</v>
      </c>
      <c r="B321" s="20" t="s">
        <v>965</v>
      </c>
      <c r="C321" s="20" t="s">
        <v>310</v>
      </c>
      <c r="D321" s="20" t="s">
        <v>48</v>
      </c>
      <c r="E321" s="39">
        <v>44741</v>
      </c>
      <c r="F321" s="20" t="s">
        <v>966</v>
      </c>
      <c r="G321" s="41" t="s">
        <v>405</v>
      </c>
      <c r="H321" s="22">
        <v>4527869</v>
      </c>
      <c r="I321" s="22">
        <v>0</v>
      </c>
      <c r="J321" s="22">
        <v>0</v>
      </c>
      <c r="K321" s="22">
        <v>0</v>
      </c>
      <c r="L321" s="22">
        <v>4527869</v>
      </c>
      <c r="M321" s="22">
        <v>1047645</v>
      </c>
      <c r="N321" s="54">
        <v>656540</v>
      </c>
      <c r="O321" s="22">
        <v>0</v>
      </c>
      <c r="P321" s="22">
        <v>0</v>
      </c>
      <c r="Q321" s="22">
        <v>1704185</v>
      </c>
      <c r="R321" s="22">
        <v>2823684</v>
      </c>
    </row>
    <row r="322" spans="1:18" x14ac:dyDescent="0.2">
      <c r="A322" s="21" t="s">
        <v>967</v>
      </c>
      <c r="B322" s="20" t="s">
        <v>968</v>
      </c>
      <c r="C322" s="20" t="s">
        <v>310</v>
      </c>
      <c r="D322" s="20" t="s">
        <v>48</v>
      </c>
      <c r="E322" s="39">
        <v>44741</v>
      </c>
      <c r="F322" s="20" t="s">
        <v>969</v>
      </c>
      <c r="G322" s="41" t="s">
        <v>405</v>
      </c>
      <c r="H322" s="22">
        <v>3886869</v>
      </c>
      <c r="I322" s="22">
        <v>0</v>
      </c>
      <c r="J322" s="22">
        <v>0</v>
      </c>
      <c r="K322" s="22">
        <v>0</v>
      </c>
      <c r="L322" s="22">
        <v>3886869</v>
      </c>
      <c r="M322" s="22">
        <v>902865</v>
      </c>
      <c r="N322" s="54">
        <v>563596</v>
      </c>
      <c r="O322" s="22">
        <v>0</v>
      </c>
      <c r="P322" s="22">
        <v>0</v>
      </c>
      <c r="Q322" s="22">
        <v>1466461</v>
      </c>
      <c r="R322" s="22">
        <v>2420408</v>
      </c>
    </row>
    <row r="323" spans="1:18" x14ac:dyDescent="0.2">
      <c r="A323" s="21" t="s">
        <v>970</v>
      </c>
      <c r="B323" s="20" t="s">
        <v>971</v>
      </c>
      <c r="C323" s="20" t="s">
        <v>310</v>
      </c>
      <c r="D323" s="20" t="s">
        <v>48</v>
      </c>
      <c r="E323" s="39">
        <v>44767</v>
      </c>
      <c r="F323" s="20" t="s">
        <v>937</v>
      </c>
      <c r="G323" s="41" t="s">
        <v>405</v>
      </c>
      <c r="H323" s="22">
        <v>3304964</v>
      </c>
      <c r="I323" s="22">
        <v>0</v>
      </c>
      <c r="J323" s="22">
        <v>0</v>
      </c>
      <c r="K323" s="22">
        <v>0</v>
      </c>
      <c r="L323" s="22">
        <v>3304964</v>
      </c>
      <c r="M323" s="22">
        <v>751914</v>
      </c>
      <c r="N323" s="54">
        <v>479221</v>
      </c>
      <c r="O323" s="22">
        <v>0</v>
      </c>
      <c r="P323" s="22">
        <v>0</v>
      </c>
      <c r="Q323" s="22">
        <v>1231135</v>
      </c>
      <c r="R323" s="22">
        <v>2073829</v>
      </c>
    </row>
    <row r="324" spans="1:18" x14ac:dyDescent="0.2">
      <c r="A324" s="21" t="s">
        <v>973</v>
      </c>
      <c r="B324" s="20" t="s">
        <v>943</v>
      </c>
      <c r="C324" s="20" t="s">
        <v>310</v>
      </c>
      <c r="D324" s="20" t="s">
        <v>48</v>
      </c>
      <c r="E324" s="39">
        <v>44767</v>
      </c>
      <c r="F324" s="20" t="s">
        <v>944</v>
      </c>
      <c r="G324" s="41" t="s">
        <v>405</v>
      </c>
      <c r="H324" s="22">
        <v>1223942</v>
      </c>
      <c r="I324" s="22">
        <v>0</v>
      </c>
      <c r="J324" s="22">
        <v>0</v>
      </c>
      <c r="K324" s="22">
        <v>0</v>
      </c>
      <c r="L324" s="22">
        <v>1223942</v>
      </c>
      <c r="M324" s="22">
        <v>295224</v>
      </c>
      <c r="N324" s="54">
        <v>177473</v>
      </c>
      <c r="O324" s="22">
        <v>0</v>
      </c>
      <c r="P324" s="22">
        <v>0</v>
      </c>
      <c r="Q324" s="22">
        <v>472697</v>
      </c>
      <c r="R324" s="22">
        <v>751245</v>
      </c>
    </row>
    <row r="325" spans="1:18" x14ac:dyDescent="0.2">
      <c r="A325" s="21" t="s">
        <v>974</v>
      </c>
      <c r="B325" s="20" t="s">
        <v>975</v>
      </c>
      <c r="C325" s="20" t="s">
        <v>310</v>
      </c>
      <c r="D325" s="20" t="s">
        <v>48</v>
      </c>
      <c r="E325" s="39">
        <v>44756</v>
      </c>
      <c r="F325" s="20" t="s">
        <v>248</v>
      </c>
      <c r="G325" s="41" t="s">
        <v>405</v>
      </c>
      <c r="H325" s="22">
        <v>2221006</v>
      </c>
      <c r="I325" s="22">
        <v>0</v>
      </c>
      <c r="J325" s="22">
        <v>0</v>
      </c>
      <c r="K325" s="22">
        <v>0</v>
      </c>
      <c r="L325" s="22">
        <v>2221006</v>
      </c>
      <c r="M325" s="22">
        <v>519348</v>
      </c>
      <c r="N325" s="54">
        <v>322049</v>
      </c>
      <c r="O325" s="22">
        <v>0</v>
      </c>
      <c r="P325" s="22">
        <v>0</v>
      </c>
      <c r="Q325" s="22">
        <v>841397</v>
      </c>
      <c r="R325" s="22">
        <v>1379609</v>
      </c>
    </row>
    <row r="326" spans="1:18" x14ac:dyDescent="0.2">
      <c r="A326" s="21" t="s">
        <v>976</v>
      </c>
      <c r="B326" s="20" t="s">
        <v>977</v>
      </c>
      <c r="C326" s="20" t="s">
        <v>310</v>
      </c>
      <c r="D326" s="20" t="s">
        <v>48</v>
      </c>
      <c r="E326" s="39">
        <v>44756</v>
      </c>
      <c r="F326" s="20" t="s">
        <v>248</v>
      </c>
      <c r="G326" s="41" t="s">
        <v>405</v>
      </c>
      <c r="H326" s="22">
        <v>1742107</v>
      </c>
      <c r="I326" s="22">
        <v>0</v>
      </c>
      <c r="J326" s="22">
        <v>0</v>
      </c>
      <c r="K326" s="22">
        <v>0</v>
      </c>
      <c r="L326" s="22">
        <v>1742107</v>
      </c>
      <c r="M326" s="22">
        <v>412958</v>
      </c>
      <c r="N326" s="54">
        <v>252604</v>
      </c>
      <c r="O326" s="22">
        <v>0</v>
      </c>
      <c r="P326" s="22">
        <v>0</v>
      </c>
      <c r="Q326" s="22">
        <v>665562</v>
      </c>
      <c r="R326" s="22">
        <v>1076545</v>
      </c>
    </row>
    <row r="327" spans="1:18" x14ac:dyDescent="0.2">
      <c r="A327" s="21" t="s">
        <v>978</v>
      </c>
      <c r="B327" s="20" t="s">
        <v>979</v>
      </c>
      <c r="C327" s="20" t="s">
        <v>310</v>
      </c>
      <c r="D327" s="20" t="s">
        <v>48</v>
      </c>
      <c r="E327" s="39">
        <v>44756</v>
      </c>
      <c r="F327" s="20" t="s">
        <v>248</v>
      </c>
      <c r="G327" s="41" t="s">
        <v>405</v>
      </c>
      <c r="H327" s="22">
        <v>2811499</v>
      </c>
      <c r="I327" s="22">
        <v>0</v>
      </c>
      <c r="J327" s="22">
        <v>0</v>
      </c>
      <c r="K327" s="22">
        <v>0</v>
      </c>
      <c r="L327" s="22">
        <v>2811499</v>
      </c>
      <c r="M327" s="22">
        <v>650539</v>
      </c>
      <c r="N327" s="54">
        <v>407669</v>
      </c>
      <c r="O327" s="22">
        <v>0</v>
      </c>
      <c r="P327" s="22">
        <v>0</v>
      </c>
      <c r="Q327" s="22">
        <v>1058208</v>
      </c>
      <c r="R327" s="22">
        <v>1753291</v>
      </c>
    </row>
    <row r="328" spans="1:18" x14ac:dyDescent="0.2">
      <c r="A328" s="21" t="s">
        <v>980</v>
      </c>
      <c r="B328" s="20" t="s">
        <v>981</v>
      </c>
      <c r="C328" s="20" t="s">
        <v>310</v>
      </c>
      <c r="D328" s="20" t="s">
        <v>48</v>
      </c>
      <c r="E328" s="39">
        <v>44756</v>
      </c>
      <c r="F328" s="20" t="s">
        <v>248</v>
      </c>
      <c r="G328" s="41" t="s">
        <v>405</v>
      </c>
      <c r="H328" s="22">
        <v>1546943</v>
      </c>
      <c r="I328" s="22">
        <v>0</v>
      </c>
      <c r="J328" s="22">
        <v>0</v>
      </c>
      <c r="K328" s="22">
        <v>0</v>
      </c>
      <c r="L328" s="22">
        <v>1546943</v>
      </c>
      <c r="M328" s="22">
        <v>369598</v>
      </c>
      <c r="N328" s="54">
        <v>224308</v>
      </c>
      <c r="O328" s="22">
        <v>0</v>
      </c>
      <c r="P328" s="22">
        <v>0</v>
      </c>
      <c r="Q328" s="22">
        <v>593906</v>
      </c>
      <c r="R328" s="22">
        <v>953037</v>
      </c>
    </row>
    <row r="329" spans="1:18" x14ac:dyDescent="0.2">
      <c r="A329" s="21" t="s">
        <v>982</v>
      </c>
      <c r="B329" s="20" t="s">
        <v>983</v>
      </c>
      <c r="C329" s="20" t="s">
        <v>310</v>
      </c>
      <c r="D329" s="20" t="s">
        <v>48</v>
      </c>
      <c r="E329" s="39">
        <v>44756</v>
      </c>
      <c r="F329" s="20" t="s">
        <v>248</v>
      </c>
      <c r="G329" s="41" t="s">
        <v>405</v>
      </c>
      <c r="H329" s="22">
        <v>3490565</v>
      </c>
      <c r="I329" s="22">
        <v>0</v>
      </c>
      <c r="J329" s="22">
        <v>0</v>
      </c>
      <c r="K329" s="22">
        <v>0</v>
      </c>
      <c r="L329" s="22">
        <v>3490565</v>
      </c>
      <c r="M329" s="22">
        <v>801400</v>
      </c>
      <c r="N329" s="54">
        <v>506136</v>
      </c>
      <c r="O329" s="22">
        <v>0</v>
      </c>
      <c r="P329" s="22">
        <v>0</v>
      </c>
      <c r="Q329" s="22">
        <v>1307536</v>
      </c>
      <c r="R329" s="22">
        <v>2183029</v>
      </c>
    </row>
    <row r="330" spans="1:18" x14ac:dyDescent="0.2">
      <c r="A330" s="21" t="s">
        <v>984</v>
      </c>
      <c r="B330" s="20" t="s">
        <v>985</v>
      </c>
      <c r="C330" s="20" t="s">
        <v>310</v>
      </c>
      <c r="D330" s="20" t="s">
        <v>48</v>
      </c>
      <c r="E330" s="39">
        <v>44756</v>
      </c>
      <c r="F330" s="20" t="s">
        <v>248</v>
      </c>
      <c r="G330" s="41" t="s">
        <v>405</v>
      </c>
      <c r="H330" s="22">
        <v>1742106</v>
      </c>
      <c r="I330" s="22">
        <v>0</v>
      </c>
      <c r="J330" s="22">
        <v>0</v>
      </c>
      <c r="K330" s="22">
        <v>0</v>
      </c>
      <c r="L330" s="22">
        <v>1742106</v>
      </c>
      <c r="M330" s="22">
        <v>412958</v>
      </c>
      <c r="N330" s="54">
        <v>252604</v>
      </c>
      <c r="O330" s="22">
        <v>0</v>
      </c>
      <c r="P330" s="22">
        <v>0</v>
      </c>
      <c r="Q330" s="22">
        <v>665562</v>
      </c>
      <c r="R330" s="22">
        <v>1076544</v>
      </c>
    </row>
    <row r="331" spans="1:18" x14ac:dyDescent="0.2">
      <c r="A331" s="21" t="s">
        <v>986</v>
      </c>
      <c r="B331" s="20" t="s">
        <v>987</v>
      </c>
      <c r="C331" s="20" t="s">
        <v>310</v>
      </c>
      <c r="D331" s="20" t="s">
        <v>48</v>
      </c>
      <c r="E331" s="39">
        <v>44756</v>
      </c>
      <c r="F331" s="20" t="s">
        <v>248</v>
      </c>
      <c r="G331" s="41" t="s">
        <v>405</v>
      </c>
      <c r="H331" s="22">
        <v>3490565</v>
      </c>
      <c r="I331" s="22">
        <v>0</v>
      </c>
      <c r="J331" s="22">
        <v>0</v>
      </c>
      <c r="K331" s="22">
        <v>0</v>
      </c>
      <c r="L331" s="22">
        <v>3490565</v>
      </c>
      <c r="M331" s="22">
        <v>801400</v>
      </c>
      <c r="N331" s="54">
        <v>506136</v>
      </c>
      <c r="O331" s="22">
        <v>0</v>
      </c>
      <c r="P331" s="22">
        <v>0</v>
      </c>
      <c r="Q331" s="22">
        <v>1307536</v>
      </c>
      <c r="R331" s="22">
        <v>2183029</v>
      </c>
    </row>
    <row r="332" spans="1:18" x14ac:dyDescent="0.2">
      <c r="A332" s="21" t="s">
        <v>988</v>
      </c>
      <c r="B332" s="20" t="s">
        <v>989</v>
      </c>
      <c r="C332" s="20" t="s">
        <v>310</v>
      </c>
      <c r="D332" s="20" t="s">
        <v>48</v>
      </c>
      <c r="E332" s="39">
        <v>44756</v>
      </c>
      <c r="F332" s="20" t="s">
        <v>248</v>
      </c>
      <c r="G332" s="41" t="s">
        <v>405</v>
      </c>
      <c r="H332" s="22">
        <v>4658540</v>
      </c>
      <c r="I332" s="22">
        <v>0</v>
      </c>
      <c r="J332" s="22">
        <v>0</v>
      </c>
      <c r="K332" s="22">
        <v>0</v>
      </c>
      <c r="L332" s="22">
        <v>4658540</v>
      </c>
      <c r="M332" s="22">
        <v>1060881</v>
      </c>
      <c r="N332" s="54">
        <v>675488</v>
      </c>
      <c r="O332" s="22">
        <v>0</v>
      </c>
      <c r="P332" s="22">
        <v>0</v>
      </c>
      <c r="Q332" s="22">
        <v>1736369</v>
      </c>
      <c r="R332" s="22">
        <v>2922171</v>
      </c>
    </row>
    <row r="333" spans="1:18" x14ac:dyDescent="0.2">
      <c r="A333" s="21" t="s">
        <v>990</v>
      </c>
      <c r="B333" s="20" t="s">
        <v>991</v>
      </c>
      <c r="C333" s="20" t="s">
        <v>310</v>
      </c>
      <c r="D333" s="20" t="s">
        <v>48</v>
      </c>
      <c r="E333" s="39">
        <v>44756</v>
      </c>
      <c r="F333" s="20" t="s">
        <v>248</v>
      </c>
      <c r="G333" s="41" t="s">
        <v>405</v>
      </c>
      <c r="H333" s="22">
        <v>2221006</v>
      </c>
      <c r="I333" s="22">
        <v>0</v>
      </c>
      <c r="J333" s="22">
        <v>0</v>
      </c>
      <c r="K333" s="22">
        <v>0</v>
      </c>
      <c r="L333" s="22">
        <v>2221006</v>
      </c>
      <c r="M333" s="22">
        <v>519348</v>
      </c>
      <c r="N333" s="54">
        <v>322049</v>
      </c>
      <c r="O333" s="22">
        <v>0</v>
      </c>
      <c r="P333" s="22">
        <v>0</v>
      </c>
      <c r="Q333" s="22">
        <v>841397</v>
      </c>
      <c r="R333" s="22">
        <v>1379609</v>
      </c>
    </row>
    <row r="334" spans="1:18" x14ac:dyDescent="0.2">
      <c r="A334" s="21" t="s">
        <v>992</v>
      </c>
      <c r="B334" s="20" t="s">
        <v>993</v>
      </c>
      <c r="C334" s="20" t="s">
        <v>310</v>
      </c>
      <c r="D334" s="20" t="s">
        <v>48</v>
      </c>
      <c r="E334" s="39">
        <v>44756</v>
      </c>
      <c r="F334" s="20" t="s">
        <v>248</v>
      </c>
      <c r="G334" s="41" t="s">
        <v>405</v>
      </c>
      <c r="H334" s="22">
        <v>3490565</v>
      </c>
      <c r="I334" s="22">
        <v>0</v>
      </c>
      <c r="J334" s="22">
        <v>0</v>
      </c>
      <c r="K334" s="22">
        <v>0</v>
      </c>
      <c r="L334" s="22">
        <v>3490565</v>
      </c>
      <c r="M334" s="22">
        <v>801400</v>
      </c>
      <c r="N334" s="54">
        <v>506136</v>
      </c>
      <c r="O334" s="22">
        <v>0</v>
      </c>
      <c r="P334" s="22">
        <v>0</v>
      </c>
      <c r="Q334" s="22">
        <v>1307536</v>
      </c>
      <c r="R334" s="22">
        <v>2183029</v>
      </c>
    </row>
    <row r="335" spans="1:18" x14ac:dyDescent="0.2">
      <c r="A335" s="21" t="s">
        <v>994</v>
      </c>
      <c r="B335" s="20" t="s">
        <v>995</v>
      </c>
      <c r="C335" s="20" t="s">
        <v>310</v>
      </c>
      <c r="D335" s="20" t="s">
        <v>48</v>
      </c>
      <c r="E335" s="39">
        <v>44756</v>
      </c>
      <c r="F335" s="20" t="s">
        <v>248</v>
      </c>
      <c r="G335" s="41" t="s">
        <v>405</v>
      </c>
      <c r="H335" s="22">
        <v>3490565</v>
      </c>
      <c r="I335" s="22">
        <v>0</v>
      </c>
      <c r="J335" s="22">
        <v>0</v>
      </c>
      <c r="K335" s="22">
        <v>0</v>
      </c>
      <c r="L335" s="22">
        <v>3490565</v>
      </c>
      <c r="M335" s="22">
        <v>801400</v>
      </c>
      <c r="N335" s="54">
        <v>506136</v>
      </c>
      <c r="O335" s="22">
        <v>0</v>
      </c>
      <c r="P335" s="22">
        <v>0</v>
      </c>
      <c r="Q335" s="22">
        <v>1307536</v>
      </c>
      <c r="R335" s="22">
        <v>2183029</v>
      </c>
    </row>
    <row r="336" spans="1:18" x14ac:dyDescent="0.2">
      <c r="A336" s="21" t="s">
        <v>996</v>
      </c>
      <c r="B336" s="20" t="s">
        <v>997</v>
      </c>
      <c r="C336" s="20" t="s">
        <v>310</v>
      </c>
      <c r="D336" s="20" t="s">
        <v>48</v>
      </c>
      <c r="E336" s="39">
        <v>44756</v>
      </c>
      <c r="F336" s="20" t="s">
        <v>248</v>
      </c>
      <c r="G336" s="41" t="s">
        <v>405</v>
      </c>
      <c r="H336" s="22">
        <v>6033187</v>
      </c>
      <c r="I336" s="22">
        <v>0</v>
      </c>
      <c r="J336" s="22">
        <v>0</v>
      </c>
      <c r="K336" s="22">
        <v>0</v>
      </c>
      <c r="L336" s="22">
        <v>6033187</v>
      </c>
      <c r="M336" s="22">
        <v>1366285</v>
      </c>
      <c r="N336" s="54">
        <v>874810</v>
      </c>
      <c r="O336" s="22">
        <v>0</v>
      </c>
      <c r="P336" s="22">
        <v>0</v>
      </c>
      <c r="Q336" s="22">
        <v>2241095</v>
      </c>
      <c r="R336" s="22">
        <v>3792092</v>
      </c>
    </row>
    <row r="337" spans="1:18" x14ac:dyDescent="0.2">
      <c r="A337" s="21" t="s">
        <v>998</v>
      </c>
      <c r="B337" s="20" t="s">
        <v>999</v>
      </c>
      <c r="C337" s="20" t="s">
        <v>310</v>
      </c>
      <c r="D337" s="20" t="s">
        <v>48</v>
      </c>
      <c r="E337" s="39">
        <v>44756</v>
      </c>
      <c r="F337" s="20" t="s">
        <v>248</v>
      </c>
      <c r="G337" s="41" t="s">
        <v>405</v>
      </c>
      <c r="H337" s="22">
        <v>2221006</v>
      </c>
      <c r="I337" s="22">
        <v>0</v>
      </c>
      <c r="J337" s="22">
        <v>0</v>
      </c>
      <c r="K337" s="22">
        <v>0</v>
      </c>
      <c r="L337" s="22">
        <v>2221006</v>
      </c>
      <c r="M337" s="22">
        <v>519348</v>
      </c>
      <c r="N337" s="54">
        <v>322049</v>
      </c>
      <c r="O337" s="22">
        <v>0</v>
      </c>
      <c r="P337" s="22">
        <v>0</v>
      </c>
      <c r="Q337" s="22">
        <v>841397</v>
      </c>
      <c r="R337" s="22">
        <v>1379609</v>
      </c>
    </row>
    <row r="338" spans="1:18" x14ac:dyDescent="0.2">
      <c r="A338" s="21" t="s">
        <v>1000</v>
      </c>
      <c r="B338" s="20" t="s">
        <v>1001</v>
      </c>
      <c r="C338" s="20" t="s">
        <v>310</v>
      </c>
      <c r="D338" s="20" t="s">
        <v>48</v>
      </c>
      <c r="E338" s="39">
        <v>44756</v>
      </c>
      <c r="F338" s="20" t="s">
        <v>248</v>
      </c>
      <c r="G338" s="41" t="s">
        <v>405</v>
      </c>
      <c r="H338" s="22">
        <v>2811499</v>
      </c>
      <c r="I338" s="22">
        <v>0</v>
      </c>
      <c r="J338" s="22">
        <v>0</v>
      </c>
      <c r="K338" s="22">
        <v>0</v>
      </c>
      <c r="L338" s="22">
        <v>2811499</v>
      </c>
      <c r="M338" s="22">
        <v>650539</v>
      </c>
      <c r="N338" s="54">
        <v>407669</v>
      </c>
      <c r="O338" s="22">
        <v>0</v>
      </c>
      <c r="P338" s="22">
        <v>0</v>
      </c>
      <c r="Q338" s="22">
        <v>1058208</v>
      </c>
      <c r="R338" s="22">
        <v>1753291</v>
      </c>
    </row>
    <row r="339" spans="1:18" x14ac:dyDescent="0.2">
      <c r="A339" s="21" t="s">
        <v>1002</v>
      </c>
      <c r="B339" s="20" t="s">
        <v>1003</v>
      </c>
      <c r="C339" s="20" t="s">
        <v>310</v>
      </c>
      <c r="D339" s="20" t="s">
        <v>48</v>
      </c>
      <c r="E339" s="39">
        <v>44756</v>
      </c>
      <c r="F339" s="20" t="s">
        <v>248</v>
      </c>
      <c r="G339" s="41" t="s">
        <v>405</v>
      </c>
      <c r="H339" s="22">
        <v>1742106</v>
      </c>
      <c r="I339" s="22">
        <v>0</v>
      </c>
      <c r="J339" s="22">
        <v>0</v>
      </c>
      <c r="K339" s="22">
        <v>0</v>
      </c>
      <c r="L339" s="22">
        <v>1742106</v>
      </c>
      <c r="M339" s="22">
        <v>412958</v>
      </c>
      <c r="N339" s="54">
        <v>252604</v>
      </c>
      <c r="O339" s="22">
        <v>0</v>
      </c>
      <c r="P339" s="22">
        <v>0</v>
      </c>
      <c r="Q339" s="22">
        <v>665562</v>
      </c>
      <c r="R339" s="22">
        <v>1076544</v>
      </c>
    </row>
    <row r="340" spans="1:18" x14ac:dyDescent="0.2">
      <c r="A340" s="21" t="s">
        <v>1004</v>
      </c>
      <c r="B340" s="20" t="s">
        <v>1005</v>
      </c>
      <c r="C340" s="20" t="s">
        <v>310</v>
      </c>
      <c r="D340" s="20" t="s">
        <v>48</v>
      </c>
      <c r="E340" s="39">
        <v>44756</v>
      </c>
      <c r="F340" s="20" t="s">
        <v>248</v>
      </c>
      <c r="G340" s="41" t="s">
        <v>405</v>
      </c>
      <c r="H340" s="22">
        <v>2221006</v>
      </c>
      <c r="I340" s="22">
        <v>0</v>
      </c>
      <c r="J340" s="22">
        <v>0</v>
      </c>
      <c r="K340" s="22">
        <v>0</v>
      </c>
      <c r="L340" s="22">
        <v>2221006</v>
      </c>
      <c r="M340" s="22">
        <v>519348</v>
      </c>
      <c r="N340" s="54">
        <v>322049</v>
      </c>
      <c r="O340" s="22">
        <v>0</v>
      </c>
      <c r="P340" s="22">
        <v>0</v>
      </c>
      <c r="Q340" s="22">
        <v>841397</v>
      </c>
      <c r="R340" s="22">
        <v>1379609</v>
      </c>
    </row>
    <row r="341" spans="1:18" x14ac:dyDescent="0.2">
      <c r="A341" s="21" t="s">
        <v>1006</v>
      </c>
      <c r="B341" s="20" t="s">
        <v>1007</v>
      </c>
      <c r="C341" s="20" t="s">
        <v>310</v>
      </c>
      <c r="D341" s="20" t="s">
        <v>48</v>
      </c>
      <c r="E341" s="39">
        <v>44756</v>
      </c>
      <c r="F341" s="20" t="s">
        <v>248</v>
      </c>
      <c r="G341" s="41" t="s">
        <v>405</v>
      </c>
      <c r="H341" s="22">
        <v>2221006</v>
      </c>
      <c r="I341" s="22">
        <v>0</v>
      </c>
      <c r="J341" s="22">
        <v>0</v>
      </c>
      <c r="K341" s="22">
        <v>0</v>
      </c>
      <c r="L341" s="22">
        <v>2221006</v>
      </c>
      <c r="M341" s="22">
        <v>519348</v>
      </c>
      <c r="N341" s="54">
        <v>322049</v>
      </c>
      <c r="O341" s="22">
        <v>0</v>
      </c>
      <c r="P341" s="22">
        <v>0</v>
      </c>
      <c r="Q341" s="22">
        <v>841397</v>
      </c>
      <c r="R341" s="22">
        <v>1379609</v>
      </c>
    </row>
    <row r="342" spans="1:18" x14ac:dyDescent="0.2">
      <c r="A342" s="21" t="s">
        <v>1008</v>
      </c>
      <c r="B342" s="20" t="s">
        <v>1009</v>
      </c>
      <c r="C342" s="20" t="s">
        <v>310</v>
      </c>
      <c r="D342" s="20" t="s">
        <v>48</v>
      </c>
      <c r="E342" s="39">
        <v>44756</v>
      </c>
      <c r="F342" s="20" t="s">
        <v>248</v>
      </c>
      <c r="G342" s="41" t="s">
        <v>405</v>
      </c>
      <c r="H342" s="22">
        <v>1546943</v>
      </c>
      <c r="I342" s="22">
        <v>0</v>
      </c>
      <c r="J342" s="22">
        <v>0</v>
      </c>
      <c r="K342" s="22">
        <v>0</v>
      </c>
      <c r="L342" s="22">
        <v>1546943</v>
      </c>
      <c r="M342" s="22">
        <v>369598</v>
      </c>
      <c r="N342" s="54">
        <v>224308</v>
      </c>
      <c r="O342" s="22">
        <v>0</v>
      </c>
      <c r="P342" s="22">
        <v>0</v>
      </c>
      <c r="Q342" s="22">
        <v>593906</v>
      </c>
      <c r="R342" s="22">
        <v>953037</v>
      </c>
    </row>
    <row r="343" spans="1:18" x14ac:dyDescent="0.2">
      <c r="A343" s="21" t="s">
        <v>1010</v>
      </c>
      <c r="B343" s="20" t="s">
        <v>1011</v>
      </c>
      <c r="C343" s="20" t="s">
        <v>310</v>
      </c>
      <c r="D343" s="20" t="s">
        <v>48</v>
      </c>
      <c r="E343" s="39">
        <v>44756</v>
      </c>
      <c r="F343" s="20" t="s">
        <v>248</v>
      </c>
      <c r="G343" s="41" t="s">
        <v>405</v>
      </c>
      <c r="H343" s="22">
        <v>1546943</v>
      </c>
      <c r="I343" s="22">
        <v>0</v>
      </c>
      <c r="J343" s="22">
        <v>0</v>
      </c>
      <c r="K343" s="22">
        <v>0</v>
      </c>
      <c r="L343" s="22">
        <v>1546943</v>
      </c>
      <c r="M343" s="22">
        <v>369598</v>
      </c>
      <c r="N343" s="54">
        <v>224308</v>
      </c>
      <c r="O343" s="22">
        <v>0</v>
      </c>
      <c r="P343" s="22">
        <v>0</v>
      </c>
      <c r="Q343" s="22">
        <v>593906</v>
      </c>
      <c r="R343" s="22">
        <v>953037</v>
      </c>
    </row>
    <row r="344" spans="1:18" x14ac:dyDescent="0.2">
      <c r="A344" s="21" t="s">
        <v>1012</v>
      </c>
      <c r="B344" s="20" t="s">
        <v>1013</v>
      </c>
      <c r="C344" s="20" t="s">
        <v>310</v>
      </c>
      <c r="D344" s="20" t="s">
        <v>48</v>
      </c>
      <c r="E344" s="39">
        <v>44756</v>
      </c>
      <c r="F344" s="20" t="s">
        <v>248</v>
      </c>
      <c r="G344" s="41" t="s">
        <v>405</v>
      </c>
      <c r="H344" s="22">
        <v>4624294</v>
      </c>
      <c r="I344" s="22">
        <v>0</v>
      </c>
      <c r="J344" s="22">
        <v>0</v>
      </c>
      <c r="K344" s="22">
        <v>0</v>
      </c>
      <c r="L344" s="22">
        <v>4624294</v>
      </c>
      <c r="M344" s="22">
        <v>1053278</v>
      </c>
      <c r="N344" s="54">
        <v>670517</v>
      </c>
      <c r="O344" s="22">
        <v>0</v>
      </c>
      <c r="P344" s="22">
        <v>0</v>
      </c>
      <c r="Q344" s="22">
        <v>1723795</v>
      </c>
      <c r="R344" s="22">
        <v>2900499</v>
      </c>
    </row>
    <row r="345" spans="1:18" x14ac:dyDescent="0.2">
      <c r="A345" s="21" t="s">
        <v>1015</v>
      </c>
      <c r="B345" s="20" t="s">
        <v>1016</v>
      </c>
      <c r="C345" s="20" t="s">
        <v>310</v>
      </c>
      <c r="D345" s="20" t="s">
        <v>48</v>
      </c>
      <c r="E345" s="39">
        <v>44756</v>
      </c>
      <c r="F345" s="20" t="s">
        <v>248</v>
      </c>
      <c r="G345" s="41" t="s">
        <v>405</v>
      </c>
      <c r="H345" s="22">
        <v>1467864</v>
      </c>
      <c r="I345" s="22">
        <v>0</v>
      </c>
      <c r="J345" s="22">
        <v>0</v>
      </c>
      <c r="K345" s="22">
        <v>0</v>
      </c>
      <c r="L345" s="22">
        <v>1467864</v>
      </c>
      <c r="M345" s="22">
        <v>352025</v>
      </c>
      <c r="N345" s="54">
        <v>212842</v>
      </c>
      <c r="O345" s="22">
        <v>0</v>
      </c>
      <c r="P345" s="22">
        <v>0</v>
      </c>
      <c r="Q345" s="22">
        <v>564867</v>
      </c>
      <c r="R345" s="22">
        <v>902997</v>
      </c>
    </row>
    <row r="346" spans="1:18" x14ac:dyDescent="0.2">
      <c r="A346" s="21" t="s">
        <v>1017</v>
      </c>
      <c r="B346" s="20" t="s">
        <v>1018</v>
      </c>
      <c r="C346" s="20" t="s">
        <v>310</v>
      </c>
      <c r="D346" s="20" t="s">
        <v>48</v>
      </c>
      <c r="E346" s="39">
        <v>44756</v>
      </c>
      <c r="F346" s="20" t="s">
        <v>248</v>
      </c>
      <c r="G346" s="41" t="s">
        <v>405</v>
      </c>
      <c r="H346" s="22">
        <v>2335573</v>
      </c>
      <c r="I346" s="22">
        <v>0</v>
      </c>
      <c r="J346" s="22">
        <v>0</v>
      </c>
      <c r="K346" s="22">
        <v>0</v>
      </c>
      <c r="L346" s="22">
        <v>2335573</v>
      </c>
      <c r="M346" s="22">
        <v>544807</v>
      </c>
      <c r="N346" s="54">
        <v>338660</v>
      </c>
      <c r="O346" s="22">
        <v>0</v>
      </c>
      <c r="P346" s="22">
        <v>0</v>
      </c>
      <c r="Q346" s="22">
        <v>883467</v>
      </c>
      <c r="R346" s="22">
        <v>1452106</v>
      </c>
    </row>
    <row r="347" spans="1:18" x14ac:dyDescent="0.2">
      <c r="A347" s="21" t="s">
        <v>1020</v>
      </c>
      <c r="B347" s="20" t="s">
        <v>1021</v>
      </c>
      <c r="C347" s="20" t="s">
        <v>310</v>
      </c>
      <c r="D347" s="20" t="s">
        <v>48</v>
      </c>
      <c r="E347" s="39">
        <v>44756</v>
      </c>
      <c r="F347" s="20" t="s">
        <v>248</v>
      </c>
      <c r="G347" s="41" t="s">
        <v>405</v>
      </c>
      <c r="H347" s="22">
        <v>817344</v>
      </c>
      <c r="I347" s="22">
        <v>0</v>
      </c>
      <c r="J347" s="22">
        <v>0</v>
      </c>
      <c r="K347" s="22">
        <v>0</v>
      </c>
      <c r="L347" s="22">
        <v>817344</v>
      </c>
      <c r="M347" s="22">
        <v>207514</v>
      </c>
      <c r="N347" s="54">
        <v>118518</v>
      </c>
      <c r="O347" s="22">
        <v>0</v>
      </c>
      <c r="P347" s="22">
        <v>0</v>
      </c>
      <c r="Q347" s="22">
        <v>326032</v>
      </c>
      <c r="R347" s="22">
        <v>491312</v>
      </c>
    </row>
    <row r="348" spans="1:18" x14ac:dyDescent="0.2">
      <c r="A348" s="21" t="s">
        <v>1023</v>
      </c>
      <c r="B348" s="20" t="s">
        <v>1024</v>
      </c>
      <c r="C348" s="20" t="s">
        <v>310</v>
      </c>
      <c r="D348" s="20" t="s">
        <v>48</v>
      </c>
      <c r="E348" s="39">
        <v>44858</v>
      </c>
      <c r="F348" s="20" t="s">
        <v>248</v>
      </c>
      <c r="G348" s="41" t="s">
        <v>405</v>
      </c>
      <c r="H348" s="22">
        <v>3002280</v>
      </c>
      <c r="I348" s="22">
        <v>0</v>
      </c>
      <c r="J348" s="22">
        <v>0</v>
      </c>
      <c r="K348" s="22">
        <v>0</v>
      </c>
      <c r="L348" s="22">
        <v>3002280</v>
      </c>
      <c r="M348" s="22">
        <v>952954</v>
      </c>
      <c r="N348" s="54">
        <v>435330</v>
      </c>
      <c r="O348" s="22">
        <v>0</v>
      </c>
      <c r="P348" s="22">
        <v>0</v>
      </c>
      <c r="Q348" s="22">
        <v>1388284</v>
      </c>
      <c r="R348" s="22">
        <v>1613996</v>
      </c>
    </row>
    <row r="349" spans="1:18" x14ac:dyDescent="0.2">
      <c r="A349" s="21" t="s">
        <v>1027</v>
      </c>
      <c r="B349" s="20" t="s">
        <v>1028</v>
      </c>
      <c r="C349" s="20" t="s">
        <v>310</v>
      </c>
      <c r="D349" s="20" t="s">
        <v>48</v>
      </c>
      <c r="E349" s="39">
        <v>44834</v>
      </c>
      <c r="F349" s="20" t="s">
        <v>248</v>
      </c>
      <c r="G349" s="41" t="s">
        <v>405</v>
      </c>
      <c r="H349" s="22">
        <v>2340000</v>
      </c>
      <c r="I349" s="22">
        <v>0</v>
      </c>
      <c r="J349" s="22">
        <v>0</v>
      </c>
      <c r="K349" s="22">
        <v>0</v>
      </c>
      <c r="L349" s="22">
        <v>2340000</v>
      </c>
      <c r="M349" s="22">
        <v>474867</v>
      </c>
      <c r="N349" s="54">
        <v>339299</v>
      </c>
      <c r="O349" s="22">
        <v>0</v>
      </c>
      <c r="P349" s="22">
        <v>0</v>
      </c>
      <c r="Q349" s="22">
        <v>814166</v>
      </c>
      <c r="R349" s="22">
        <v>1525834</v>
      </c>
    </row>
    <row r="350" spans="1:18" x14ac:dyDescent="0.2">
      <c r="A350" s="21" t="s">
        <v>1038</v>
      </c>
      <c r="B350" s="20" t="s">
        <v>265</v>
      </c>
      <c r="C350" s="20" t="s">
        <v>310</v>
      </c>
      <c r="D350" s="20" t="s">
        <v>48</v>
      </c>
      <c r="E350" s="39">
        <v>45124</v>
      </c>
      <c r="F350" s="20" t="s">
        <v>248</v>
      </c>
      <c r="G350" s="41" t="s">
        <v>405</v>
      </c>
      <c r="H350" s="22">
        <v>1750000</v>
      </c>
      <c r="I350" s="22">
        <v>0</v>
      </c>
      <c r="J350" s="22">
        <v>0</v>
      </c>
      <c r="K350" s="22">
        <v>0</v>
      </c>
      <c r="L350" s="22">
        <v>1750000</v>
      </c>
      <c r="M350" s="22">
        <v>229994</v>
      </c>
      <c r="N350" s="54">
        <v>253747</v>
      </c>
      <c r="O350" s="22">
        <v>0</v>
      </c>
      <c r="P350" s="22">
        <v>0</v>
      </c>
      <c r="Q350" s="22">
        <v>483741</v>
      </c>
      <c r="R350" s="22">
        <v>1266259</v>
      </c>
    </row>
    <row r="351" spans="1:18" x14ac:dyDescent="0.2">
      <c r="A351" s="21" t="s">
        <v>1039</v>
      </c>
      <c r="B351" s="20" t="s">
        <v>1040</v>
      </c>
      <c r="C351" s="20" t="s">
        <v>310</v>
      </c>
      <c r="D351" s="20" t="s">
        <v>48</v>
      </c>
      <c r="E351" s="39">
        <v>45124</v>
      </c>
      <c r="F351" s="20" t="s">
        <v>248</v>
      </c>
      <c r="G351" s="41" t="s">
        <v>405</v>
      </c>
      <c r="H351" s="22">
        <v>1549400</v>
      </c>
      <c r="I351" s="22">
        <v>0</v>
      </c>
      <c r="J351" s="22">
        <v>0</v>
      </c>
      <c r="K351" s="22">
        <v>0</v>
      </c>
      <c r="L351" s="22">
        <v>1549400</v>
      </c>
      <c r="M351" s="22">
        <v>203628</v>
      </c>
      <c r="N351" s="54">
        <v>224661</v>
      </c>
      <c r="O351" s="22">
        <v>0</v>
      </c>
      <c r="P351" s="22">
        <v>0</v>
      </c>
      <c r="Q351" s="22">
        <v>428289</v>
      </c>
      <c r="R351" s="22">
        <v>1121111</v>
      </c>
    </row>
    <row r="352" spans="1:18" x14ac:dyDescent="0.2">
      <c r="A352" s="21" t="s">
        <v>1041</v>
      </c>
      <c r="B352" s="20" t="s">
        <v>1040</v>
      </c>
      <c r="C352" s="20" t="s">
        <v>310</v>
      </c>
      <c r="D352" s="20" t="s">
        <v>48</v>
      </c>
      <c r="E352" s="39">
        <v>45124</v>
      </c>
      <c r="F352" s="20" t="s">
        <v>248</v>
      </c>
      <c r="G352" s="41" t="s">
        <v>405</v>
      </c>
      <c r="H352" s="22">
        <v>1549400</v>
      </c>
      <c r="I352" s="22">
        <v>0</v>
      </c>
      <c r="J352" s="22">
        <v>0</v>
      </c>
      <c r="K352" s="22">
        <v>0</v>
      </c>
      <c r="L352" s="22">
        <v>1549400</v>
      </c>
      <c r="M352" s="22">
        <v>203628</v>
      </c>
      <c r="N352" s="54">
        <v>224661</v>
      </c>
      <c r="O352" s="22">
        <v>0</v>
      </c>
      <c r="P352" s="22">
        <v>0</v>
      </c>
      <c r="Q352" s="22">
        <v>428289</v>
      </c>
      <c r="R352" s="22">
        <v>1121111</v>
      </c>
    </row>
    <row r="353" spans="1:18" x14ac:dyDescent="0.2">
      <c r="A353" s="21" t="s">
        <v>1199</v>
      </c>
      <c r="B353" s="20" t="s">
        <v>1200</v>
      </c>
      <c r="C353" s="20" t="s">
        <v>310</v>
      </c>
      <c r="D353" s="20" t="s">
        <v>48</v>
      </c>
      <c r="E353" s="39">
        <v>45511</v>
      </c>
      <c r="F353" s="20" t="s">
        <v>248</v>
      </c>
      <c r="G353" s="41" t="s">
        <v>405</v>
      </c>
      <c r="H353" s="22">
        <v>5975000</v>
      </c>
      <c r="I353" s="22">
        <v>0</v>
      </c>
      <c r="J353" s="22">
        <v>0</v>
      </c>
      <c r="K353" s="22">
        <v>0</v>
      </c>
      <c r="L353" s="22">
        <v>5975000</v>
      </c>
      <c r="M353" s="22">
        <v>215982</v>
      </c>
      <c r="N353" s="54">
        <v>866379</v>
      </c>
      <c r="O353" s="22">
        <v>0</v>
      </c>
      <c r="P353" s="22">
        <v>0</v>
      </c>
      <c r="Q353" s="22">
        <v>1082361</v>
      </c>
      <c r="R353" s="22">
        <v>4892639</v>
      </c>
    </row>
    <row r="354" spans="1:18" x14ac:dyDescent="0.2">
      <c r="A354" s="21" t="s">
        <v>1201</v>
      </c>
      <c r="B354" s="20" t="s">
        <v>1200</v>
      </c>
      <c r="C354" s="20" t="s">
        <v>310</v>
      </c>
      <c r="D354" s="20" t="s">
        <v>48</v>
      </c>
      <c r="E354" s="39">
        <v>45511</v>
      </c>
      <c r="F354" s="20" t="s">
        <v>248</v>
      </c>
      <c r="G354" s="41" t="s">
        <v>405</v>
      </c>
      <c r="H354" s="22">
        <v>5975000</v>
      </c>
      <c r="I354" s="22">
        <v>0</v>
      </c>
      <c r="J354" s="22">
        <v>0</v>
      </c>
      <c r="K354" s="22">
        <v>0</v>
      </c>
      <c r="L354" s="22">
        <v>5975000</v>
      </c>
      <c r="M354" s="22">
        <v>215982</v>
      </c>
      <c r="N354" s="54">
        <v>866379</v>
      </c>
      <c r="O354" s="22">
        <v>0</v>
      </c>
      <c r="P354" s="22">
        <v>0</v>
      </c>
      <c r="Q354" s="22">
        <v>1082361</v>
      </c>
      <c r="R354" s="22">
        <v>4892639</v>
      </c>
    </row>
    <row r="355" spans="1:18" x14ac:dyDescent="0.2">
      <c r="A355" s="21" t="s">
        <v>1258</v>
      </c>
      <c r="B355" s="20" t="s">
        <v>1259</v>
      </c>
      <c r="C355" s="20" t="s">
        <v>310</v>
      </c>
      <c r="D355" s="20" t="s">
        <v>48</v>
      </c>
      <c r="E355" s="39">
        <v>45698</v>
      </c>
      <c r="F355" s="20" t="s">
        <v>248</v>
      </c>
      <c r="G355" s="41" t="s">
        <v>405</v>
      </c>
      <c r="H355" s="22">
        <v>0</v>
      </c>
      <c r="I355" s="22">
        <v>9450000</v>
      </c>
      <c r="J355" s="22">
        <v>0</v>
      </c>
      <c r="K355" s="22">
        <v>0</v>
      </c>
      <c r="L355" s="22">
        <v>9450000</v>
      </c>
      <c r="M355" s="22">
        <v>0</v>
      </c>
      <c r="N355" s="54">
        <v>1218658</v>
      </c>
      <c r="O355" s="22">
        <v>0</v>
      </c>
      <c r="P355" s="22">
        <v>0</v>
      </c>
      <c r="Q355" s="22">
        <v>1218658</v>
      </c>
      <c r="R355" s="22">
        <v>8231342</v>
      </c>
    </row>
    <row r="356" spans="1:18" x14ac:dyDescent="0.2">
      <c r="A356" s="21" t="s">
        <v>1260</v>
      </c>
      <c r="B356" s="20" t="s">
        <v>1261</v>
      </c>
      <c r="C356" s="20" t="s">
        <v>310</v>
      </c>
      <c r="D356" s="20" t="s">
        <v>48</v>
      </c>
      <c r="E356" s="39">
        <v>45698</v>
      </c>
      <c r="F356" s="20" t="s">
        <v>248</v>
      </c>
      <c r="G356" s="41" t="s">
        <v>405</v>
      </c>
      <c r="H356" s="22">
        <v>0</v>
      </c>
      <c r="I356" s="22">
        <v>1188720</v>
      </c>
      <c r="J356" s="22">
        <v>0</v>
      </c>
      <c r="K356" s="22">
        <v>0</v>
      </c>
      <c r="L356" s="22">
        <v>1188720</v>
      </c>
      <c r="M356" s="22">
        <v>0</v>
      </c>
      <c r="N356" s="54">
        <v>153295</v>
      </c>
      <c r="O356" s="22">
        <v>0</v>
      </c>
      <c r="P356" s="22">
        <v>0</v>
      </c>
      <c r="Q356" s="22">
        <v>153295</v>
      </c>
      <c r="R356" s="22">
        <v>1035425</v>
      </c>
    </row>
    <row r="357" spans="1:18" x14ac:dyDescent="0.2">
      <c r="A357" s="21" t="s">
        <v>1045</v>
      </c>
      <c r="B357" s="20" t="s">
        <v>1046</v>
      </c>
      <c r="C357" s="20" t="s">
        <v>310</v>
      </c>
      <c r="D357" s="20" t="s">
        <v>48</v>
      </c>
      <c r="E357" s="39">
        <v>40523</v>
      </c>
      <c r="F357" s="20" t="s">
        <v>248</v>
      </c>
      <c r="G357" s="41" t="s">
        <v>405</v>
      </c>
      <c r="H357" s="22">
        <v>32000</v>
      </c>
      <c r="I357" s="22">
        <v>0</v>
      </c>
      <c r="J357" s="22">
        <v>32000</v>
      </c>
      <c r="K357" s="22">
        <v>0</v>
      </c>
      <c r="L357" s="22">
        <v>0</v>
      </c>
      <c r="M357" s="22">
        <v>28828</v>
      </c>
      <c r="N357" s="54">
        <v>3172</v>
      </c>
      <c r="O357" s="22">
        <v>32000</v>
      </c>
      <c r="P357" s="22">
        <v>0</v>
      </c>
      <c r="Q357" s="22">
        <v>0</v>
      </c>
      <c r="R357" s="22">
        <v>0</v>
      </c>
    </row>
    <row r="358" spans="1:18" x14ac:dyDescent="0.2">
      <c r="A358" s="21" t="s">
        <v>1047</v>
      </c>
      <c r="B358" s="20" t="s">
        <v>1046</v>
      </c>
      <c r="C358" s="20" t="s">
        <v>310</v>
      </c>
      <c r="D358" s="20" t="s">
        <v>48</v>
      </c>
      <c r="E358" s="39">
        <v>40523</v>
      </c>
      <c r="F358" s="20" t="s">
        <v>248</v>
      </c>
      <c r="G358" s="41" t="s">
        <v>405</v>
      </c>
      <c r="H358" s="22">
        <v>36500</v>
      </c>
      <c r="I358" s="22">
        <v>0</v>
      </c>
      <c r="J358" s="22">
        <v>36500</v>
      </c>
      <c r="K358" s="22">
        <v>0</v>
      </c>
      <c r="L358" s="22">
        <v>0</v>
      </c>
      <c r="M358" s="22">
        <v>32841</v>
      </c>
      <c r="N358" s="54">
        <v>3659</v>
      </c>
      <c r="O358" s="22">
        <v>36500</v>
      </c>
      <c r="P358" s="22">
        <v>0</v>
      </c>
      <c r="Q358" s="22">
        <v>0</v>
      </c>
      <c r="R358" s="22">
        <v>0</v>
      </c>
    </row>
    <row r="359" spans="1:18" x14ac:dyDescent="0.2">
      <c r="A359" s="21" t="s">
        <v>1048</v>
      </c>
      <c r="B359" s="20" t="s">
        <v>1046</v>
      </c>
      <c r="C359" s="20" t="s">
        <v>310</v>
      </c>
      <c r="D359" s="20" t="s">
        <v>48</v>
      </c>
      <c r="E359" s="39">
        <v>40523</v>
      </c>
      <c r="F359" s="20" t="s">
        <v>248</v>
      </c>
      <c r="G359" s="41" t="s">
        <v>405</v>
      </c>
      <c r="H359" s="22">
        <v>32000</v>
      </c>
      <c r="I359" s="22">
        <v>0</v>
      </c>
      <c r="J359" s="22">
        <v>32000</v>
      </c>
      <c r="K359" s="22">
        <v>0</v>
      </c>
      <c r="L359" s="22">
        <v>0</v>
      </c>
      <c r="M359" s="22">
        <v>28828</v>
      </c>
      <c r="N359" s="54">
        <v>3172</v>
      </c>
      <c r="O359" s="22">
        <v>32000</v>
      </c>
      <c r="P359" s="22">
        <v>0</v>
      </c>
      <c r="Q359" s="22">
        <v>0</v>
      </c>
      <c r="R359" s="22">
        <v>0</v>
      </c>
    </row>
    <row r="360" spans="1:18" x14ac:dyDescent="0.2">
      <c r="A360" s="21" t="s">
        <v>1049</v>
      </c>
      <c r="B360" s="20" t="s">
        <v>1046</v>
      </c>
      <c r="C360" s="20" t="s">
        <v>310</v>
      </c>
      <c r="D360" s="20" t="s">
        <v>48</v>
      </c>
      <c r="E360" s="39">
        <v>40523</v>
      </c>
      <c r="F360" s="20" t="s">
        <v>248</v>
      </c>
      <c r="G360" s="41" t="s">
        <v>405</v>
      </c>
      <c r="H360" s="22">
        <v>36500</v>
      </c>
      <c r="I360" s="22">
        <v>0</v>
      </c>
      <c r="J360" s="22">
        <v>36500</v>
      </c>
      <c r="K360" s="22">
        <v>0</v>
      </c>
      <c r="L360" s="22">
        <v>0</v>
      </c>
      <c r="M360" s="22">
        <v>32841</v>
      </c>
      <c r="N360" s="54">
        <v>3659</v>
      </c>
      <c r="O360" s="22">
        <v>36500</v>
      </c>
      <c r="P360" s="22">
        <v>0</v>
      </c>
      <c r="Q360" s="22">
        <v>0</v>
      </c>
      <c r="R360" s="22">
        <v>0</v>
      </c>
    </row>
    <row r="361" spans="1:18" x14ac:dyDescent="0.2">
      <c r="A361" s="21" t="s">
        <v>1050</v>
      </c>
      <c r="B361" s="20" t="s">
        <v>1051</v>
      </c>
      <c r="C361" s="20" t="s">
        <v>310</v>
      </c>
      <c r="D361" s="20" t="s">
        <v>48</v>
      </c>
      <c r="E361" s="39">
        <v>39603</v>
      </c>
      <c r="F361" s="20" t="s">
        <v>248</v>
      </c>
      <c r="G361" s="41" t="s">
        <v>405</v>
      </c>
      <c r="H361" s="22">
        <v>53086</v>
      </c>
      <c r="I361" s="22">
        <v>0</v>
      </c>
      <c r="J361" s="22">
        <v>53086</v>
      </c>
      <c r="K361" s="22">
        <v>0</v>
      </c>
      <c r="L361" s="22">
        <v>0</v>
      </c>
      <c r="M361" s="22">
        <v>53086</v>
      </c>
      <c r="N361" s="54">
        <v>0</v>
      </c>
      <c r="O361" s="22">
        <v>53086</v>
      </c>
      <c r="P361" s="22">
        <v>0</v>
      </c>
      <c r="Q361" s="22">
        <v>0</v>
      </c>
      <c r="R361" s="22">
        <v>0</v>
      </c>
    </row>
    <row r="362" spans="1:18" x14ac:dyDescent="0.2">
      <c r="A362" s="21" t="s">
        <v>1052</v>
      </c>
      <c r="B362" s="20" t="s">
        <v>1053</v>
      </c>
      <c r="C362" s="20" t="s">
        <v>310</v>
      </c>
      <c r="D362" s="20" t="s">
        <v>48</v>
      </c>
      <c r="E362" s="39">
        <v>39545</v>
      </c>
      <c r="F362" s="20" t="s">
        <v>248</v>
      </c>
      <c r="G362" s="41" t="s">
        <v>405</v>
      </c>
      <c r="H362" s="22">
        <v>189417</v>
      </c>
      <c r="I362" s="22">
        <v>0</v>
      </c>
      <c r="J362" s="22">
        <v>0</v>
      </c>
      <c r="K362" s="22">
        <v>0</v>
      </c>
      <c r="L362" s="22">
        <v>189417</v>
      </c>
      <c r="M362" s="22">
        <v>170477</v>
      </c>
      <c r="N362" s="54">
        <v>18940</v>
      </c>
      <c r="O362" s="22">
        <v>0</v>
      </c>
      <c r="P362" s="22">
        <v>0</v>
      </c>
      <c r="Q362" s="22">
        <v>189417</v>
      </c>
      <c r="R362" s="22">
        <v>0</v>
      </c>
    </row>
    <row r="363" spans="1:18" x14ac:dyDescent="0.2">
      <c r="A363" s="21" t="s">
        <v>1054</v>
      </c>
      <c r="B363" s="20" t="s">
        <v>1055</v>
      </c>
      <c r="C363" s="20" t="s">
        <v>310</v>
      </c>
      <c r="D363" s="20" t="s">
        <v>48</v>
      </c>
      <c r="E363" s="39">
        <v>39572</v>
      </c>
      <c r="F363" s="20" t="s">
        <v>248</v>
      </c>
      <c r="G363" s="41" t="s">
        <v>405</v>
      </c>
      <c r="H363" s="22">
        <v>268175</v>
      </c>
      <c r="I363" s="22">
        <v>0</v>
      </c>
      <c r="J363" s="22">
        <v>0</v>
      </c>
      <c r="K363" s="22">
        <v>0</v>
      </c>
      <c r="L363" s="22">
        <v>268175</v>
      </c>
      <c r="M363" s="22">
        <v>241362</v>
      </c>
      <c r="N363" s="54">
        <v>26813</v>
      </c>
      <c r="O363" s="22">
        <v>0</v>
      </c>
      <c r="P363" s="22">
        <v>0</v>
      </c>
      <c r="Q363" s="22">
        <v>268175</v>
      </c>
      <c r="R363" s="22">
        <v>0</v>
      </c>
    </row>
    <row r="364" spans="1:18" x14ac:dyDescent="0.2">
      <c r="A364" s="21" t="s">
        <v>1056</v>
      </c>
      <c r="B364" s="20" t="s">
        <v>1057</v>
      </c>
      <c r="C364" s="20" t="s">
        <v>310</v>
      </c>
      <c r="D364" s="20" t="s">
        <v>48</v>
      </c>
      <c r="E364" s="39">
        <v>38119</v>
      </c>
      <c r="F364" s="20" t="s">
        <v>248</v>
      </c>
      <c r="G364" s="41" t="s">
        <v>405</v>
      </c>
      <c r="H364" s="22">
        <v>0</v>
      </c>
      <c r="I364" s="22">
        <v>0</v>
      </c>
      <c r="J364" s="22">
        <v>0</v>
      </c>
      <c r="K364" s="22">
        <v>0</v>
      </c>
      <c r="L364" s="22">
        <v>0</v>
      </c>
      <c r="M364" s="22">
        <v>0</v>
      </c>
      <c r="N364" s="54">
        <v>0</v>
      </c>
      <c r="O364" s="22">
        <v>0</v>
      </c>
      <c r="P364" s="22">
        <v>0</v>
      </c>
      <c r="Q364" s="22">
        <v>0</v>
      </c>
      <c r="R364" s="22">
        <v>0</v>
      </c>
    </row>
    <row r="365" spans="1:18" x14ac:dyDescent="0.2">
      <c r="A365" s="21" t="s">
        <v>1058</v>
      </c>
      <c r="B365" s="20" t="s">
        <v>1059</v>
      </c>
      <c r="C365" s="20" t="s">
        <v>310</v>
      </c>
      <c r="D365" s="20" t="s">
        <v>48</v>
      </c>
      <c r="E365" s="39">
        <v>38222</v>
      </c>
      <c r="F365" s="20" t="s">
        <v>248</v>
      </c>
      <c r="G365" s="41" t="s">
        <v>405</v>
      </c>
      <c r="H365" s="22">
        <v>0</v>
      </c>
      <c r="I365" s="22">
        <v>0</v>
      </c>
      <c r="J365" s="22">
        <v>0</v>
      </c>
      <c r="K365" s="22">
        <v>0</v>
      </c>
      <c r="L365" s="22">
        <v>0</v>
      </c>
      <c r="M365" s="22">
        <v>0</v>
      </c>
      <c r="N365" s="54">
        <v>0</v>
      </c>
      <c r="O365" s="22">
        <v>0</v>
      </c>
      <c r="P365" s="22">
        <v>0</v>
      </c>
      <c r="Q365" s="22">
        <v>0</v>
      </c>
      <c r="R365" s="22">
        <v>0</v>
      </c>
    </row>
    <row r="366" spans="1:18" x14ac:dyDescent="0.2">
      <c r="A366" s="21" t="s">
        <v>1060</v>
      </c>
      <c r="B366" s="20" t="s">
        <v>1061</v>
      </c>
      <c r="C366" s="20" t="s">
        <v>310</v>
      </c>
      <c r="D366" s="20" t="s">
        <v>48</v>
      </c>
      <c r="E366" s="39">
        <v>29588</v>
      </c>
      <c r="F366" s="20" t="s">
        <v>248</v>
      </c>
      <c r="G366" s="41" t="s">
        <v>405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54">
        <v>0</v>
      </c>
      <c r="O366" s="22">
        <v>0</v>
      </c>
      <c r="P366" s="22">
        <v>0</v>
      </c>
      <c r="Q366" s="22">
        <v>0</v>
      </c>
      <c r="R366" s="22">
        <v>0</v>
      </c>
    </row>
    <row r="367" spans="1:18" x14ac:dyDescent="0.2">
      <c r="A367" s="21" t="s">
        <v>1062</v>
      </c>
      <c r="B367" s="20" t="s">
        <v>1063</v>
      </c>
      <c r="C367" s="20" t="s">
        <v>310</v>
      </c>
      <c r="D367" s="20" t="s">
        <v>48</v>
      </c>
      <c r="E367" s="39">
        <v>40162</v>
      </c>
      <c r="F367" s="20" t="s">
        <v>248</v>
      </c>
      <c r="G367" s="41" t="s">
        <v>405</v>
      </c>
      <c r="H367" s="22">
        <v>1295740</v>
      </c>
      <c r="I367" s="22">
        <v>0</v>
      </c>
      <c r="J367" s="22">
        <v>0</v>
      </c>
      <c r="K367" s="22">
        <v>0</v>
      </c>
      <c r="L367" s="22">
        <v>1295740</v>
      </c>
      <c r="M367" s="22">
        <v>1166143</v>
      </c>
      <c r="N367" s="54">
        <v>129597</v>
      </c>
      <c r="O367" s="22">
        <v>0</v>
      </c>
      <c r="P367" s="22">
        <v>0</v>
      </c>
      <c r="Q367" s="22">
        <v>1295740</v>
      </c>
      <c r="R367" s="22">
        <v>0</v>
      </c>
    </row>
    <row r="368" spans="1:18" x14ac:dyDescent="0.2">
      <c r="A368" s="21" t="s">
        <v>1064</v>
      </c>
      <c r="B368" s="20" t="s">
        <v>1065</v>
      </c>
      <c r="C368" s="20" t="s">
        <v>310</v>
      </c>
      <c r="D368" s="20" t="s">
        <v>48</v>
      </c>
      <c r="E368" s="39">
        <v>38880</v>
      </c>
      <c r="F368" s="20" t="s">
        <v>248</v>
      </c>
      <c r="G368" s="41" t="s">
        <v>405</v>
      </c>
      <c r="H368" s="22">
        <v>183247</v>
      </c>
      <c r="I368" s="22">
        <v>0</v>
      </c>
      <c r="J368" s="22">
        <v>0</v>
      </c>
      <c r="K368" s="22">
        <v>0</v>
      </c>
      <c r="L368" s="22">
        <v>183247</v>
      </c>
      <c r="M368" s="22">
        <v>164954</v>
      </c>
      <c r="N368" s="54">
        <v>18293</v>
      </c>
      <c r="O368" s="22">
        <v>0</v>
      </c>
      <c r="P368" s="22">
        <v>0</v>
      </c>
      <c r="Q368" s="22">
        <v>183247</v>
      </c>
      <c r="R368" s="22">
        <v>0</v>
      </c>
    </row>
    <row r="369" spans="1:18" x14ac:dyDescent="0.2">
      <c r="A369" s="21" t="s">
        <v>1066</v>
      </c>
      <c r="B369" s="20" t="s">
        <v>1067</v>
      </c>
      <c r="C369" s="20" t="s">
        <v>310</v>
      </c>
      <c r="D369" s="20" t="s">
        <v>48</v>
      </c>
      <c r="E369" s="39">
        <v>39041</v>
      </c>
      <c r="F369" s="20" t="s">
        <v>248</v>
      </c>
      <c r="G369" s="41" t="s">
        <v>405</v>
      </c>
      <c r="H369" s="22">
        <v>422282</v>
      </c>
      <c r="I369" s="22">
        <v>0</v>
      </c>
      <c r="J369" s="22">
        <v>0</v>
      </c>
      <c r="K369" s="22">
        <v>0</v>
      </c>
      <c r="L369" s="22">
        <v>422282</v>
      </c>
      <c r="M369" s="22">
        <v>380061</v>
      </c>
      <c r="N369" s="54">
        <v>42221</v>
      </c>
      <c r="O369" s="22">
        <v>0</v>
      </c>
      <c r="P369" s="22">
        <v>0</v>
      </c>
      <c r="Q369" s="22">
        <v>422282</v>
      </c>
      <c r="R369" s="22">
        <v>0</v>
      </c>
    </row>
    <row r="370" spans="1:18" x14ac:dyDescent="0.2">
      <c r="A370" s="21" t="s">
        <v>1068</v>
      </c>
      <c r="B370" s="20" t="s">
        <v>1069</v>
      </c>
      <c r="C370" s="20" t="s">
        <v>310</v>
      </c>
      <c r="D370" s="20" t="s">
        <v>48</v>
      </c>
      <c r="E370" s="39">
        <v>38890</v>
      </c>
      <c r="F370" s="20" t="s">
        <v>248</v>
      </c>
      <c r="G370" s="41" t="s">
        <v>405</v>
      </c>
      <c r="H370" s="22">
        <v>186694</v>
      </c>
      <c r="I370" s="22">
        <v>0</v>
      </c>
      <c r="J370" s="22">
        <v>0</v>
      </c>
      <c r="K370" s="22">
        <v>0</v>
      </c>
      <c r="L370" s="22">
        <v>186694</v>
      </c>
      <c r="M370" s="22">
        <v>168014</v>
      </c>
      <c r="N370" s="54">
        <v>18680</v>
      </c>
      <c r="O370" s="22">
        <v>0</v>
      </c>
      <c r="P370" s="22">
        <v>0</v>
      </c>
      <c r="Q370" s="22">
        <v>186694</v>
      </c>
      <c r="R370" s="22">
        <v>0</v>
      </c>
    </row>
    <row r="371" spans="1:18" x14ac:dyDescent="0.2">
      <c r="A371" s="21" t="s">
        <v>1070</v>
      </c>
      <c r="B371" s="20" t="s">
        <v>1071</v>
      </c>
      <c r="C371" s="20" t="s">
        <v>310</v>
      </c>
      <c r="D371" s="20" t="s">
        <v>48</v>
      </c>
      <c r="E371" s="39">
        <v>38880</v>
      </c>
      <c r="F371" s="20" t="s">
        <v>248</v>
      </c>
      <c r="G371" s="41" t="s">
        <v>405</v>
      </c>
      <c r="H371" s="22">
        <v>68761</v>
      </c>
      <c r="I371" s="22">
        <v>0</v>
      </c>
      <c r="J371" s="22">
        <v>0</v>
      </c>
      <c r="K371" s="22">
        <v>0</v>
      </c>
      <c r="L371" s="22">
        <v>68761</v>
      </c>
      <c r="M371" s="22">
        <v>61909</v>
      </c>
      <c r="N371" s="54">
        <v>6852</v>
      </c>
      <c r="O371" s="22">
        <v>0</v>
      </c>
      <c r="P371" s="22">
        <v>0</v>
      </c>
      <c r="Q371" s="22">
        <v>68761</v>
      </c>
      <c r="R371" s="22">
        <v>0</v>
      </c>
    </row>
    <row r="372" spans="1:18" x14ac:dyDescent="0.2">
      <c r="A372" s="21" t="s">
        <v>1072</v>
      </c>
      <c r="B372" s="20" t="s">
        <v>1073</v>
      </c>
      <c r="C372" s="20" t="s">
        <v>310</v>
      </c>
      <c r="D372" s="20" t="s">
        <v>48</v>
      </c>
      <c r="E372" s="39">
        <v>38119</v>
      </c>
      <c r="F372" s="20" t="s">
        <v>248</v>
      </c>
      <c r="G372" s="41" t="s">
        <v>405</v>
      </c>
      <c r="H372" s="22">
        <v>0</v>
      </c>
      <c r="I372" s="22">
        <v>0</v>
      </c>
      <c r="J372" s="22">
        <v>0</v>
      </c>
      <c r="K372" s="22">
        <v>0</v>
      </c>
      <c r="L372" s="22">
        <v>0</v>
      </c>
      <c r="M372" s="22">
        <v>0</v>
      </c>
      <c r="N372" s="54">
        <v>0</v>
      </c>
      <c r="O372" s="22">
        <v>0</v>
      </c>
      <c r="P372" s="22">
        <v>0</v>
      </c>
      <c r="Q372" s="22">
        <v>0</v>
      </c>
      <c r="R372" s="22">
        <v>0</v>
      </c>
    </row>
    <row r="373" spans="1:18" x14ac:dyDescent="0.2">
      <c r="A373" s="21" t="s">
        <v>1074</v>
      </c>
      <c r="B373" s="20" t="s">
        <v>1075</v>
      </c>
      <c r="C373" s="20" t="s">
        <v>310</v>
      </c>
      <c r="D373" s="20" t="s">
        <v>48</v>
      </c>
      <c r="E373" s="39">
        <v>38880</v>
      </c>
      <c r="F373" s="20" t="s">
        <v>248</v>
      </c>
      <c r="G373" s="41" t="s">
        <v>405</v>
      </c>
      <c r="H373" s="22">
        <v>68761</v>
      </c>
      <c r="I373" s="22">
        <v>0</v>
      </c>
      <c r="J373" s="22">
        <v>0</v>
      </c>
      <c r="K373" s="22">
        <v>0</v>
      </c>
      <c r="L373" s="22">
        <v>68761</v>
      </c>
      <c r="M373" s="22">
        <v>61909</v>
      </c>
      <c r="N373" s="54">
        <v>6852</v>
      </c>
      <c r="O373" s="22">
        <v>0</v>
      </c>
      <c r="P373" s="22">
        <v>0</v>
      </c>
      <c r="Q373" s="22">
        <v>68761</v>
      </c>
      <c r="R373" s="22">
        <v>0</v>
      </c>
    </row>
    <row r="374" spans="1:18" x14ac:dyDescent="0.2">
      <c r="A374" s="21" t="s">
        <v>1076</v>
      </c>
      <c r="B374" s="20" t="s">
        <v>1077</v>
      </c>
      <c r="C374" s="20" t="s">
        <v>310</v>
      </c>
      <c r="D374" s="20" t="s">
        <v>48</v>
      </c>
      <c r="E374" s="39">
        <v>39594</v>
      </c>
      <c r="F374" s="20" t="s">
        <v>248</v>
      </c>
      <c r="G374" s="41" t="s">
        <v>405</v>
      </c>
      <c r="H374" s="22">
        <v>563588</v>
      </c>
      <c r="I374" s="22">
        <v>0</v>
      </c>
      <c r="J374" s="22">
        <v>0</v>
      </c>
      <c r="K374" s="22">
        <v>0</v>
      </c>
      <c r="L374" s="22">
        <v>563588</v>
      </c>
      <c r="M374" s="22">
        <v>507230</v>
      </c>
      <c r="N374" s="54">
        <v>56358</v>
      </c>
      <c r="O374" s="22">
        <v>0</v>
      </c>
      <c r="P374" s="22">
        <v>0</v>
      </c>
      <c r="Q374" s="22">
        <v>563588</v>
      </c>
      <c r="R374" s="22">
        <v>0</v>
      </c>
    </row>
    <row r="375" spans="1:18" x14ac:dyDescent="0.2">
      <c r="A375" s="21" t="s">
        <v>1078</v>
      </c>
      <c r="B375" s="20" t="s">
        <v>1079</v>
      </c>
      <c r="C375" s="20" t="s">
        <v>310</v>
      </c>
      <c r="D375" s="20" t="s">
        <v>48</v>
      </c>
      <c r="E375" s="39">
        <v>39594</v>
      </c>
      <c r="F375" s="20" t="s">
        <v>248</v>
      </c>
      <c r="G375" s="41" t="s">
        <v>405</v>
      </c>
      <c r="H375" s="22">
        <v>563588</v>
      </c>
      <c r="I375" s="22">
        <v>0</v>
      </c>
      <c r="J375" s="22">
        <v>0</v>
      </c>
      <c r="K375" s="22">
        <v>0</v>
      </c>
      <c r="L375" s="22">
        <v>563588</v>
      </c>
      <c r="M375" s="22">
        <v>507230</v>
      </c>
      <c r="N375" s="54">
        <v>56358</v>
      </c>
      <c r="O375" s="22">
        <v>0</v>
      </c>
      <c r="P375" s="22">
        <v>0</v>
      </c>
      <c r="Q375" s="22">
        <v>563588</v>
      </c>
      <c r="R375" s="22">
        <v>0</v>
      </c>
    </row>
    <row r="376" spans="1:18" x14ac:dyDescent="0.2">
      <c r="A376" s="21" t="s">
        <v>1080</v>
      </c>
      <c r="B376" s="20" t="s">
        <v>1081</v>
      </c>
      <c r="C376" s="20" t="s">
        <v>310</v>
      </c>
      <c r="D376" s="20" t="s">
        <v>48</v>
      </c>
      <c r="E376" s="39">
        <v>39594</v>
      </c>
      <c r="F376" s="20" t="s">
        <v>248</v>
      </c>
      <c r="G376" s="41" t="s">
        <v>405</v>
      </c>
      <c r="H376" s="22">
        <v>903027</v>
      </c>
      <c r="I376" s="22">
        <v>0</v>
      </c>
      <c r="J376" s="22">
        <v>0</v>
      </c>
      <c r="K376" s="22">
        <v>0</v>
      </c>
      <c r="L376" s="22">
        <v>903027</v>
      </c>
      <c r="M376" s="22">
        <v>812760</v>
      </c>
      <c r="N376" s="54">
        <v>90267</v>
      </c>
      <c r="O376" s="22">
        <v>0</v>
      </c>
      <c r="P376" s="22">
        <v>0</v>
      </c>
      <c r="Q376" s="22">
        <v>903027</v>
      </c>
      <c r="R376" s="22">
        <v>0</v>
      </c>
    </row>
    <row r="377" spans="1:18" x14ac:dyDescent="0.2">
      <c r="A377" s="21" t="s">
        <v>1117</v>
      </c>
      <c r="B377" s="20" t="s">
        <v>1118</v>
      </c>
      <c r="C377" s="20" t="s">
        <v>310</v>
      </c>
      <c r="D377" s="20" t="s">
        <v>48</v>
      </c>
      <c r="E377" s="39">
        <v>41051</v>
      </c>
      <c r="F377" s="20" t="s">
        <v>248</v>
      </c>
      <c r="G377" s="41" t="s">
        <v>405</v>
      </c>
      <c r="H377" s="22">
        <v>146135</v>
      </c>
      <c r="I377" s="22">
        <v>0</v>
      </c>
      <c r="J377" s="22">
        <v>146135</v>
      </c>
      <c r="K377" s="22">
        <v>0</v>
      </c>
      <c r="L377" s="22">
        <v>0</v>
      </c>
      <c r="M377" s="22">
        <v>131520</v>
      </c>
      <c r="N377" s="54">
        <v>14615</v>
      </c>
      <c r="O377" s="22">
        <v>146135</v>
      </c>
      <c r="P377" s="22">
        <v>0</v>
      </c>
      <c r="Q377" s="22">
        <v>0</v>
      </c>
      <c r="R377" s="22">
        <v>0</v>
      </c>
    </row>
    <row r="378" spans="1:18" x14ac:dyDescent="0.2">
      <c r="A378" s="21" t="s">
        <v>1119</v>
      </c>
      <c r="B378" s="20" t="s">
        <v>1118</v>
      </c>
      <c r="C378" s="20" t="s">
        <v>310</v>
      </c>
      <c r="D378" s="20" t="s">
        <v>48</v>
      </c>
      <c r="E378" s="39">
        <v>41051</v>
      </c>
      <c r="F378" s="20" t="s">
        <v>248</v>
      </c>
      <c r="G378" s="41" t="s">
        <v>405</v>
      </c>
      <c r="H378" s="22">
        <v>146135</v>
      </c>
      <c r="I378" s="22">
        <v>0</v>
      </c>
      <c r="J378" s="22">
        <v>146135</v>
      </c>
      <c r="K378" s="22">
        <v>0</v>
      </c>
      <c r="L378" s="22">
        <v>0</v>
      </c>
      <c r="M378" s="22">
        <v>131520</v>
      </c>
      <c r="N378" s="54">
        <v>14615</v>
      </c>
      <c r="O378" s="22">
        <v>146135</v>
      </c>
      <c r="P378" s="22">
        <v>0</v>
      </c>
      <c r="Q378" s="22">
        <v>0</v>
      </c>
      <c r="R378" s="22">
        <v>0</v>
      </c>
    </row>
    <row r="379" spans="1:18" x14ac:dyDescent="0.2">
      <c r="A379" s="21" t="s">
        <v>1120</v>
      </c>
      <c r="B379" s="20" t="s">
        <v>1118</v>
      </c>
      <c r="C379" s="20" t="s">
        <v>310</v>
      </c>
      <c r="D379" s="20" t="s">
        <v>48</v>
      </c>
      <c r="E379" s="39">
        <v>41051</v>
      </c>
      <c r="F379" s="20" t="s">
        <v>248</v>
      </c>
      <c r="G379" s="41" t="s">
        <v>405</v>
      </c>
      <c r="H379" s="22">
        <v>146135</v>
      </c>
      <c r="I379" s="22">
        <v>0</v>
      </c>
      <c r="J379" s="22">
        <v>146135</v>
      </c>
      <c r="K379" s="22">
        <v>0</v>
      </c>
      <c r="L379" s="22">
        <v>0</v>
      </c>
      <c r="M379" s="22">
        <v>131520</v>
      </c>
      <c r="N379" s="54">
        <v>14615</v>
      </c>
      <c r="O379" s="22">
        <v>146135</v>
      </c>
      <c r="P379" s="22">
        <v>0</v>
      </c>
      <c r="Q379" s="22">
        <v>0</v>
      </c>
      <c r="R379" s="22">
        <v>0</v>
      </c>
    </row>
    <row r="380" spans="1:18" x14ac:dyDescent="0.2">
      <c r="A380" s="21" t="s">
        <v>1121</v>
      </c>
      <c r="B380" s="20" t="s">
        <v>1118</v>
      </c>
      <c r="C380" s="20" t="s">
        <v>310</v>
      </c>
      <c r="D380" s="20" t="s">
        <v>48</v>
      </c>
      <c r="E380" s="39">
        <v>41051</v>
      </c>
      <c r="F380" s="20" t="s">
        <v>248</v>
      </c>
      <c r="G380" s="41" t="s">
        <v>405</v>
      </c>
      <c r="H380" s="22">
        <v>146135</v>
      </c>
      <c r="I380" s="22">
        <v>0</v>
      </c>
      <c r="J380" s="22">
        <v>146135</v>
      </c>
      <c r="K380" s="22">
        <v>0</v>
      </c>
      <c r="L380" s="22">
        <v>0</v>
      </c>
      <c r="M380" s="22">
        <v>131520</v>
      </c>
      <c r="N380" s="54">
        <v>14615</v>
      </c>
      <c r="O380" s="22">
        <v>146135</v>
      </c>
      <c r="P380" s="22">
        <v>0</v>
      </c>
      <c r="Q380" s="22">
        <v>0</v>
      </c>
      <c r="R380" s="22">
        <v>0</v>
      </c>
    </row>
    <row r="381" spans="1:18" x14ac:dyDescent="0.2">
      <c r="A381" s="21" t="s">
        <v>280</v>
      </c>
      <c r="B381" s="20" t="s">
        <v>281</v>
      </c>
      <c r="C381" s="20" t="s">
        <v>283</v>
      </c>
      <c r="D381" s="20" t="s">
        <v>50</v>
      </c>
      <c r="E381" s="39">
        <v>32622</v>
      </c>
      <c r="F381" s="20" t="s">
        <v>248</v>
      </c>
      <c r="G381" s="41" t="s">
        <v>284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54">
        <v>0</v>
      </c>
      <c r="O381" s="22">
        <v>0</v>
      </c>
      <c r="P381" s="22">
        <v>0</v>
      </c>
      <c r="Q381" s="22">
        <v>0</v>
      </c>
      <c r="R381" s="22">
        <v>0</v>
      </c>
    </row>
    <row r="382" spans="1:18" x14ac:dyDescent="0.2">
      <c r="A382" s="21" t="s">
        <v>285</v>
      </c>
      <c r="B382" s="20" t="s">
        <v>286</v>
      </c>
      <c r="C382" s="20" t="s">
        <v>283</v>
      </c>
      <c r="D382" s="20" t="s">
        <v>50</v>
      </c>
      <c r="E382" s="39">
        <v>40945</v>
      </c>
      <c r="F382" s="20" t="s">
        <v>287</v>
      </c>
      <c r="G382" s="41" t="s">
        <v>405</v>
      </c>
      <c r="H382" s="22">
        <v>44346</v>
      </c>
      <c r="I382" s="22">
        <v>0</v>
      </c>
      <c r="J382" s="22">
        <v>44346</v>
      </c>
      <c r="K382" s="22">
        <v>0</v>
      </c>
      <c r="L382" s="22">
        <v>0</v>
      </c>
      <c r="M382" s="22">
        <v>39907</v>
      </c>
      <c r="N382" s="54">
        <v>4439</v>
      </c>
      <c r="O382" s="22">
        <v>44346</v>
      </c>
      <c r="P382" s="22">
        <v>0</v>
      </c>
      <c r="Q382" s="22">
        <v>0</v>
      </c>
      <c r="R382" s="22">
        <v>0</v>
      </c>
    </row>
    <row r="383" spans="1:18" x14ac:dyDescent="0.2">
      <c r="A383" s="21" t="s">
        <v>288</v>
      </c>
      <c r="B383" s="20" t="s">
        <v>289</v>
      </c>
      <c r="C383" s="20" t="s">
        <v>283</v>
      </c>
      <c r="D383" s="20" t="s">
        <v>50</v>
      </c>
      <c r="E383" s="39">
        <v>40945</v>
      </c>
      <c r="F383" s="20" t="s">
        <v>290</v>
      </c>
      <c r="G383" s="41" t="s">
        <v>405</v>
      </c>
      <c r="H383" s="22">
        <v>44346</v>
      </c>
      <c r="I383" s="22">
        <v>0</v>
      </c>
      <c r="J383" s="22">
        <v>44346</v>
      </c>
      <c r="K383" s="22">
        <v>0</v>
      </c>
      <c r="L383" s="22">
        <v>0</v>
      </c>
      <c r="M383" s="22">
        <v>39907</v>
      </c>
      <c r="N383" s="54">
        <v>4439</v>
      </c>
      <c r="O383" s="22">
        <v>44346</v>
      </c>
      <c r="P383" s="22">
        <v>0</v>
      </c>
      <c r="Q383" s="22">
        <v>0</v>
      </c>
      <c r="R383" s="22">
        <v>0</v>
      </c>
    </row>
    <row r="384" spans="1:18" x14ac:dyDescent="0.2">
      <c r="A384" s="21" t="s">
        <v>291</v>
      </c>
      <c r="B384" s="20" t="s">
        <v>292</v>
      </c>
      <c r="C384" s="20" t="s">
        <v>283</v>
      </c>
      <c r="D384" s="20" t="s">
        <v>50</v>
      </c>
      <c r="E384" s="39">
        <v>40945</v>
      </c>
      <c r="F384" s="20" t="s">
        <v>248</v>
      </c>
      <c r="G384" s="41" t="s">
        <v>405</v>
      </c>
      <c r="H384" s="22">
        <v>69463</v>
      </c>
      <c r="I384" s="22">
        <v>0</v>
      </c>
      <c r="J384" s="22">
        <v>69463</v>
      </c>
      <c r="K384" s="22">
        <v>0</v>
      </c>
      <c r="L384" s="22">
        <v>0</v>
      </c>
      <c r="M384" s="22">
        <v>62530</v>
      </c>
      <c r="N384" s="54">
        <v>6933</v>
      </c>
      <c r="O384" s="22">
        <v>69463</v>
      </c>
      <c r="P384" s="22">
        <v>0</v>
      </c>
      <c r="Q384" s="22">
        <v>0</v>
      </c>
      <c r="R384" s="22">
        <v>0</v>
      </c>
    </row>
    <row r="385" spans="1:18" x14ac:dyDescent="0.2">
      <c r="A385" s="21" t="s">
        <v>293</v>
      </c>
      <c r="B385" s="20" t="s">
        <v>294</v>
      </c>
      <c r="C385" s="20" t="s">
        <v>283</v>
      </c>
      <c r="D385" s="20" t="s">
        <v>50</v>
      </c>
      <c r="E385" s="39">
        <v>40942</v>
      </c>
      <c r="F385" s="20" t="s">
        <v>248</v>
      </c>
      <c r="G385" s="41" t="s">
        <v>405</v>
      </c>
      <c r="H385" s="22">
        <v>22144</v>
      </c>
      <c r="I385" s="22">
        <v>0</v>
      </c>
      <c r="J385" s="22">
        <v>22144</v>
      </c>
      <c r="K385" s="22">
        <v>0</v>
      </c>
      <c r="L385" s="22">
        <v>0</v>
      </c>
      <c r="M385" s="22">
        <v>19923</v>
      </c>
      <c r="N385" s="54">
        <v>2221</v>
      </c>
      <c r="O385" s="22">
        <v>22144</v>
      </c>
      <c r="P385" s="22">
        <v>0</v>
      </c>
      <c r="Q385" s="22">
        <v>0</v>
      </c>
      <c r="R385" s="22">
        <v>0</v>
      </c>
    </row>
    <row r="386" spans="1:18" x14ac:dyDescent="0.2">
      <c r="A386" s="21" t="s">
        <v>295</v>
      </c>
      <c r="B386" s="20" t="s">
        <v>296</v>
      </c>
      <c r="C386" s="20" t="s">
        <v>283</v>
      </c>
      <c r="D386" s="20" t="s">
        <v>50</v>
      </c>
      <c r="E386" s="39">
        <v>40942</v>
      </c>
      <c r="F386" s="20" t="s">
        <v>248</v>
      </c>
      <c r="G386" s="41" t="s">
        <v>1262</v>
      </c>
      <c r="H386" s="22">
        <v>22144</v>
      </c>
      <c r="I386" s="22">
        <v>0</v>
      </c>
      <c r="J386" s="22">
        <v>22144</v>
      </c>
      <c r="K386" s="22">
        <v>0</v>
      </c>
      <c r="L386" s="22">
        <v>0</v>
      </c>
      <c r="M386" s="22">
        <v>19923</v>
      </c>
      <c r="N386" s="54">
        <v>2208</v>
      </c>
      <c r="O386" s="22">
        <v>22131</v>
      </c>
      <c r="P386" s="22">
        <v>0</v>
      </c>
      <c r="Q386" s="22">
        <v>0</v>
      </c>
      <c r="R386" s="22">
        <v>0</v>
      </c>
    </row>
    <row r="387" spans="1:18" x14ac:dyDescent="0.2">
      <c r="A387" s="21" t="s">
        <v>297</v>
      </c>
      <c r="B387" s="20" t="s">
        <v>298</v>
      </c>
      <c r="C387" s="20" t="s">
        <v>283</v>
      </c>
      <c r="D387" s="20" t="s">
        <v>50</v>
      </c>
      <c r="E387" s="39">
        <v>40959</v>
      </c>
      <c r="F387" s="20" t="s">
        <v>248</v>
      </c>
      <c r="G387" s="41" t="s">
        <v>405</v>
      </c>
      <c r="H387" s="22">
        <v>56092</v>
      </c>
      <c r="I387" s="22">
        <v>0</v>
      </c>
      <c r="J387" s="22">
        <v>56092</v>
      </c>
      <c r="K387" s="22">
        <v>0</v>
      </c>
      <c r="L387" s="22">
        <v>0</v>
      </c>
      <c r="M387" s="22">
        <v>50506</v>
      </c>
      <c r="N387" s="54">
        <v>5586</v>
      </c>
      <c r="O387" s="22">
        <v>56092</v>
      </c>
      <c r="P387" s="22">
        <v>0</v>
      </c>
      <c r="Q387" s="22">
        <v>0</v>
      </c>
      <c r="R387" s="22">
        <v>0</v>
      </c>
    </row>
    <row r="388" spans="1:18" x14ac:dyDescent="0.2">
      <c r="A388" s="21" t="s">
        <v>299</v>
      </c>
      <c r="B388" s="20" t="s">
        <v>298</v>
      </c>
      <c r="C388" s="20" t="s">
        <v>283</v>
      </c>
      <c r="D388" s="20" t="s">
        <v>50</v>
      </c>
      <c r="E388" s="39">
        <v>40959</v>
      </c>
      <c r="F388" s="20" t="s">
        <v>248</v>
      </c>
      <c r="G388" s="41" t="s">
        <v>405</v>
      </c>
      <c r="H388" s="22">
        <v>56092</v>
      </c>
      <c r="I388" s="22">
        <v>0</v>
      </c>
      <c r="J388" s="22">
        <v>56092</v>
      </c>
      <c r="K388" s="22">
        <v>0</v>
      </c>
      <c r="L388" s="22">
        <v>0</v>
      </c>
      <c r="M388" s="22">
        <v>50506</v>
      </c>
      <c r="N388" s="54">
        <v>5586</v>
      </c>
      <c r="O388" s="22">
        <v>56092</v>
      </c>
      <c r="P388" s="22">
        <v>0</v>
      </c>
      <c r="Q388" s="22">
        <v>0</v>
      </c>
      <c r="R388" s="22">
        <v>0</v>
      </c>
    </row>
    <row r="389" spans="1:18" x14ac:dyDescent="0.2">
      <c r="A389" s="21" t="s">
        <v>300</v>
      </c>
      <c r="B389" s="20" t="s">
        <v>301</v>
      </c>
      <c r="C389" s="20" t="s">
        <v>283</v>
      </c>
      <c r="D389" s="20" t="s">
        <v>50</v>
      </c>
      <c r="E389" s="39">
        <v>41075</v>
      </c>
      <c r="F389" s="20" t="s">
        <v>248</v>
      </c>
      <c r="G389" s="41" t="s">
        <v>405</v>
      </c>
      <c r="H389" s="22">
        <v>138768</v>
      </c>
      <c r="I389" s="22">
        <v>0</v>
      </c>
      <c r="J389" s="22">
        <v>138768</v>
      </c>
      <c r="K389" s="22">
        <v>0</v>
      </c>
      <c r="L389" s="22">
        <v>0</v>
      </c>
      <c r="M389" s="22">
        <v>124927</v>
      </c>
      <c r="N389" s="54">
        <v>13841</v>
      </c>
      <c r="O389" s="22">
        <v>138768</v>
      </c>
      <c r="P389" s="22">
        <v>0</v>
      </c>
      <c r="Q389" s="22">
        <v>0</v>
      </c>
      <c r="R389" s="22">
        <v>0</v>
      </c>
    </row>
    <row r="390" spans="1:18" x14ac:dyDescent="0.2">
      <c r="A390" s="21" t="s">
        <v>302</v>
      </c>
      <c r="B390" s="20" t="s">
        <v>303</v>
      </c>
      <c r="C390" s="20" t="s">
        <v>283</v>
      </c>
      <c r="D390" s="20" t="s">
        <v>50</v>
      </c>
      <c r="E390" s="39">
        <v>39497</v>
      </c>
      <c r="F390" s="20" t="s">
        <v>248</v>
      </c>
      <c r="G390" s="41" t="s">
        <v>405</v>
      </c>
      <c r="H390" s="22">
        <v>81199</v>
      </c>
      <c r="I390" s="22">
        <v>0</v>
      </c>
      <c r="J390" s="22">
        <v>81199</v>
      </c>
      <c r="K390" s="22">
        <v>0</v>
      </c>
      <c r="L390" s="22">
        <v>0</v>
      </c>
      <c r="M390" s="22">
        <v>73108</v>
      </c>
      <c r="N390" s="54">
        <v>8091</v>
      </c>
      <c r="O390" s="22">
        <v>81199</v>
      </c>
      <c r="P390" s="22">
        <v>0</v>
      </c>
      <c r="Q390" s="22">
        <v>0</v>
      </c>
      <c r="R390" s="22">
        <v>0</v>
      </c>
    </row>
    <row r="391" spans="1:18" x14ac:dyDescent="0.2">
      <c r="A391" s="21" t="s">
        <v>304</v>
      </c>
      <c r="B391" s="20" t="s">
        <v>305</v>
      </c>
      <c r="C391" s="20" t="s">
        <v>283</v>
      </c>
      <c r="D391" s="20" t="s">
        <v>50</v>
      </c>
      <c r="E391" s="39">
        <v>41677</v>
      </c>
      <c r="F391" s="20" t="s">
        <v>248</v>
      </c>
      <c r="G391" s="41" t="s">
        <v>405</v>
      </c>
      <c r="H391" s="22">
        <v>2258001</v>
      </c>
      <c r="I391" s="22">
        <v>0</v>
      </c>
      <c r="J391" s="22">
        <v>2258001</v>
      </c>
      <c r="K391" s="22">
        <v>0</v>
      </c>
      <c r="L391" s="22">
        <v>0</v>
      </c>
      <c r="M391" s="22">
        <v>2032210</v>
      </c>
      <c r="N391" s="54">
        <v>225791</v>
      </c>
      <c r="O391" s="22">
        <v>2258001</v>
      </c>
      <c r="P391" s="22">
        <v>0</v>
      </c>
      <c r="Q391" s="22">
        <v>0</v>
      </c>
      <c r="R391" s="22">
        <v>0</v>
      </c>
    </row>
    <row r="392" spans="1:18" x14ac:dyDescent="0.2">
      <c r="A392" s="21" t="s">
        <v>314</v>
      </c>
      <c r="B392" s="20" t="s">
        <v>305</v>
      </c>
      <c r="C392" s="20" t="s">
        <v>283</v>
      </c>
      <c r="D392" s="20" t="s">
        <v>50</v>
      </c>
      <c r="E392" s="39">
        <v>41677</v>
      </c>
      <c r="F392" s="20" t="s">
        <v>248</v>
      </c>
      <c r="G392" s="41" t="s">
        <v>405</v>
      </c>
      <c r="H392" s="22">
        <v>1693498</v>
      </c>
      <c r="I392" s="22">
        <v>0</v>
      </c>
      <c r="J392" s="22">
        <v>1693498</v>
      </c>
      <c r="K392" s="22">
        <v>0</v>
      </c>
      <c r="L392" s="22">
        <v>0</v>
      </c>
      <c r="M392" s="22">
        <v>1524141</v>
      </c>
      <c r="N392" s="54">
        <v>169357</v>
      </c>
      <c r="O392" s="22">
        <v>1693498</v>
      </c>
      <c r="P392" s="22">
        <v>0</v>
      </c>
      <c r="Q392" s="22">
        <v>0</v>
      </c>
      <c r="R392" s="22">
        <v>0</v>
      </c>
    </row>
    <row r="393" spans="1:18" x14ac:dyDescent="0.2">
      <c r="A393" s="21" t="s">
        <v>332</v>
      </c>
      <c r="B393" s="20" t="s">
        <v>333</v>
      </c>
      <c r="C393" s="20" t="s">
        <v>283</v>
      </c>
      <c r="D393" s="20" t="s">
        <v>50</v>
      </c>
      <c r="E393" s="39">
        <v>41723</v>
      </c>
      <c r="F393" s="20" t="s">
        <v>248</v>
      </c>
      <c r="G393" s="41" t="s">
        <v>405</v>
      </c>
      <c r="H393" s="22">
        <v>446561</v>
      </c>
      <c r="I393" s="22">
        <v>0</v>
      </c>
      <c r="J393" s="22">
        <v>446561</v>
      </c>
      <c r="K393" s="22">
        <v>0</v>
      </c>
      <c r="L393" s="22">
        <v>0</v>
      </c>
      <c r="M393" s="22">
        <v>401866</v>
      </c>
      <c r="N393" s="54">
        <v>44695</v>
      </c>
      <c r="O393" s="22">
        <v>446561</v>
      </c>
      <c r="P393" s="22">
        <v>0</v>
      </c>
      <c r="Q393" s="22">
        <v>0</v>
      </c>
      <c r="R393" s="22">
        <v>0</v>
      </c>
    </row>
    <row r="394" spans="1:18" x14ac:dyDescent="0.2">
      <c r="A394" s="21" t="s">
        <v>335</v>
      </c>
      <c r="B394" s="20" t="s">
        <v>336</v>
      </c>
      <c r="C394" s="20" t="s">
        <v>283</v>
      </c>
      <c r="D394" s="20" t="s">
        <v>50</v>
      </c>
      <c r="E394" s="39">
        <v>41718</v>
      </c>
      <c r="F394" s="20" t="s">
        <v>248</v>
      </c>
      <c r="G394" s="41" t="s">
        <v>405</v>
      </c>
      <c r="H394" s="22">
        <v>280628</v>
      </c>
      <c r="I394" s="22">
        <v>0</v>
      </c>
      <c r="J394" s="22">
        <v>280628</v>
      </c>
      <c r="K394" s="22">
        <v>0</v>
      </c>
      <c r="L394" s="22">
        <v>0</v>
      </c>
      <c r="M394" s="22">
        <v>252554</v>
      </c>
      <c r="N394" s="54">
        <v>28074</v>
      </c>
      <c r="O394" s="22">
        <v>280628</v>
      </c>
      <c r="P394" s="22">
        <v>0</v>
      </c>
      <c r="Q394" s="22">
        <v>0</v>
      </c>
      <c r="R394" s="22">
        <v>0</v>
      </c>
    </row>
    <row r="395" spans="1:18" x14ac:dyDescent="0.2">
      <c r="A395" s="21" t="s">
        <v>340</v>
      </c>
      <c r="B395" s="20" t="s">
        <v>341</v>
      </c>
      <c r="C395" s="20" t="s">
        <v>283</v>
      </c>
      <c r="D395" s="20" t="s">
        <v>50</v>
      </c>
      <c r="E395" s="39">
        <v>41726</v>
      </c>
      <c r="F395" s="20" t="s">
        <v>248</v>
      </c>
      <c r="G395" s="41" t="s">
        <v>405</v>
      </c>
      <c r="H395" s="22">
        <v>381796</v>
      </c>
      <c r="I395" s="22">
        <v>0</v>
      </c>
      <c r="J395" s="22">
        <v>381796</v>
      </c>
      <c r="K395" s="22">
        <v>0</v>
      </c>
      <c r="L395" s="22">
        <v>0</v>
      </c>
      <c r="M395" s="22">
        <v>343589</v>
      </c>
      <c r="N395" s="54">
        <v>38207</v>
      </c>
      <c r="O395" s="22">
        <v>381796</v>
      </c>
      <c r="P395" s="22">
        <v>0</v>
      </c>
      <c r="Q395" s="22">
        <v>0</v>
      </c>
      <c r="R395" s="22">
        <v>0</v>
      </c>
    </row>
    <row r="396" spans="1:18" x14ac:dyDescent="0.2">
      <c r="A396" s="21" t="s">
        <v>342</v>
      </c>
      <c r="B396" s="20" t="s">
        <v>343</v>
      </c>
      <c r="C396" s="20" t="s">
        <v>283</v>
      </c>
      <c r="D396" s="20" t="s">
        <v>50</v>
      </c>
      <c r="E396" s="39">
        <v>41726</v>
      </c>
      <c r="F396" s="20" t="s">
        <v>248</v>
      </c>
      <c r="G396" s="41" t="s">
        <v>405</v>
      </c>
      <c r="H396" s="22">
        <v>143098</v>
      </c>
      <c r="I396" s="22">
        <v>0</v>
      </c>
      <c r="J396" s="22">
        <v>143098</v>
      </c>
      <c r="K396" s="22">
        <v>0</v>
      </c>
      <c r="L396" s="22">
        <v>0</v>
      </c>
      <c r="M396" s="22">
        <v>128817</v>
      </c>
      <c r="N396" s="54">
        <v>14281</v>
      </c>
      <c r="O396" s="22">
        <v>143098</v>
      </c>
      <c r="P396" s="22">
        <v>0</v>
      </c>
      <c r="Q396" s="22">
        <v>0</v>
      </c>
      <c r="R396" s="22">
        <v>0</v>
      </c>
    </row>
    <row r="397" spans="1:18" x14ac:dyDescent="0.2">
      <c r="A397" s="21" t="s">
        <v>350</v>
      </c>
      <c r="B397" s="20" t="s">
        <v>351</v>
      </c>
      <c r="C397" s="20" t="s">
        <v>283</v>
      </c>
      <c r="D397" s="20" t="s">
        <v>50</v>
      </c>
      <c r="E397" s="39">
        <v>41864</v>
      </c>
      <c r="F397" s="20" t="s">
        <v>248</v>
      </c>
      <c r="G397" s="41" t="s">
        <v>405</v>
      </c>
      <c r="H397" s="22">
        <v>452115</v>
      </c>
      <c r="I397" s="22">
        <v>0</v>
      </c>
      <c r="J397" s="22">
        <v>452115</v>
      </c>
      <c r="K397" s="22">
        <v>0</v>
      </c>
      <c r="L397" s="22">
        <v>0</v>
      </c>
      <c r="M397" s="22">
        <v>406881</v>
      </c>
      <c r="N397" s="54">
        <v>45234</v>
      </c>
      <c r="O397" s="22">
        <v>452115</v>
      </c>
      <c r="P397" s="22">
        <v>0</v>
      </c>
      <c r="Q397" s="22">
        <v>0</v>
      </c>
      <c r="R397" s="22">
        <v>0</v>
      </c>
    </row>
    <row r="398" spans="1:18" x14ac:dyDescent="0.2">
      <c r="A398" s="21" t="s">
        <v>352</v>
      </c>
      <c r="B398" s="20" t="s">
        <v>353</v>
      </c>
      <c r="C398" s="20" t="s">
        <v>283</v>
      </c>
      <c r="D398" s="20" t="s">
        <v>50</v>
      </c>
      <c r="E398" s="39">
        <v>41876</v>
      </c>
      <c r="F398" s="20" t="s">
        <v>248</v>
      </c>
      <c r="G398" s="41" t="s">
        <v>405</v>
      </c>
      <c r="H398" s="22">
        <v>132275</v>
      </c>
      <c r="I398" s="22">
        <v>0</v>
      </c>
      <c r="J398" s="22">
        <v>132275</v>
      </c>
      <c r="K398" s="22">
        <v>0</v>
      </c>
      <c r="L398" s="22">
        <v>0</v>
      </c>
      <c r="M398" s="22">
        <v>119023</v>
      </c>
      <c r="N398" s="54">
        <v>13252</v>
      </c>
      <c r="O398" s="22">
        <v>132275</v>
      </c>
      <c r="P398" s="22">
        <v>0</v>
      </c>
      <c r="Q398" s="22">
        <v>0</v>
      </c>
      <c r="R398" s="22">
        <v>0</v>
      </c>
    </row>
    <row r="399" spans="1:18" x14ac:dyDescent="0.2">
      <c r="A399" s="21" t="s">
        <v>354</v>
      </c>
      <c r="B399" s="20" t="s">
        <v>355</v>
      </c>
      <c r="C399" s="20" t="s">
        <v>283</v>
      </c>
      <c r="D399" s="20" t="s">
        <v>50</v>
      </c>
      <c r="E399" s="39">
        <v>41911</v>
      </c>
      <c r="F399" s="20" t="s">
        <v>248</v>
      </c>
      <c r="G399" s="41" t="s">
        <v>405</v>
      </c>
      <c r="H399" s="22">
        <v>276929</v>
      </c>
      <c r="I399" s="22">
        <v>0</v>
      </c>
      <c r="J399" s="22">
        <v>276929</v>
      </c>
      <c r="K399" s="22">
        <v>0</v>
      </c>
      <c r="L399" s="22">
        <v>0</v>
      </c>
      <c r="M399" s="22">
        <v>249261</v>
      </c>
      <c r="N399" s="54">
        <v>27668</v>
      </c>
      <c r="O399" s="22">
        <v>276929</v>
      </c>
      <c r="P399" s="22">
        <v>0</v>
      </c>
      <c r="Q399" s="22">
        <v>0</v>
      </c>
      <c r="R399" s="22">
        <v>0</v>
      </c>
    </row>
    <row r="400" spans="1:18" x14ac:dyDescent="0.2">
      <c r="A400" s="21" t="s">
        <v>372</v>
      </c>
      <c r="B400" s="20" t="s">
        <v>373</v>
      </c>
      <c r="C400" s="20" t="s">
        <v>283</v>
      </c>
      <c r="D400" s="20" t="s">
        <v>50</v>
      </c>
      <c r="E400" s="39">
        <v>42109</v>
      </c>
      <c r="F400" s="20" t="s">
        <v>248</v>
      </c>
      <c r="G400" s="41" t="s">
        <v>374</v>
      </c>
      <c r="H400" s="22">
        <v>3269999</v>
      </c>
      <c r="I400" s="22">
        <v>0</v>
      </c>
      <c r="J400" s="22">
        <v>0</v>
      </c>
      <c r="K400" s="22">
        <v>0</v>
      </c>
      <c r="L400" s="22">
        <v>3269999</v>
      </c>
      <c r="M400" s="22">
        <v>635376</v>
      </c>
      <c r="N400" s="54">
        <v>65402</v>
      </c>
      <c r="O400" s="22">
        <v>0</v>
      </c>
      <c r="P400" s="22">
        <v>0</v>
      </c>
      <c r="Q400" s="22">
        <v>700778</v>
      </c>
      <c r="R400" s="22">
        <v>2569221</v>
      </c>
    </row>
    <row r="401" spans="1:18" x14ac:dyDescent="0.2">
      <c r="A401" s="21" t="s">
        <v>383</v>
      </c>
      <c r="B401" s="20" t="s">
        <v>384</v>
      </c>
      <c r="C401" s="20" t="s">
        <v>283</v>
      </c>
      <c r="D401" s="20" t="s">
        <v>50</v>
      </c>
      <c r="E401" s="39">
        <v>42235</v>
      </c>
      <c r="F401" s="20" t="s">
        <v>248</v>
      </c>
      <c r="G401" s="41" t="s">
        <v>374</v>
      </c>
      <c r="H401" s="22">
        <v>5248434</v>
      </c>
      <c r="I401" s="22">
        <v>0</v>
      </c>
      <c r="J401" s="22">
        <v>0</v>
      </c>
      <c r="K401" s="22">
        <v>0</v>
      </c>
      <c r="L401" s="22">
        <v>5248434</v>
      </c>
      <c r="M401" s="22">
        <v>983549</v>
      </c>
      <c r="N401" s="54">
        <v>104969</v>
      </c>
      <c r="O401" s="22">
        <v>0</v>
      </c>
      <c r="P401" s="22">
        <v>0</v>
      </c>
      <c r="Q401" s="22">
        <v>1088518</v>
      </c>
      <c r="R401" s="22">
        <v>4159916</v>
      </c>
    </row>
    <row r="402" spans="1:18" x14ac:dyDescent="0.2">
      <c r="A402" s="21" t="s">
        <v>415</v>
      </c>
      <c r="B402" s="20" t="s">
        <v>416</v>
      </c>
      <c r="C402" s="20" t="s">
        <v>283</v>
      </c>
      <c r="D402" s="20" t="s">
        <v>50</v>
      </c>
      <c r="E402" s="39">
        <v>42727</v>
      </c>
      <c r="F402" s="20" t="s">
        <v>248</v>
      </c>
      <c r="G402" s="41" t="s">
        <v>405</v>
      </c>
      <c r="H402" s="22">
        <v>187700</v>
      </c>
      <c r="I402" s="22">
        <v>0</v>
      </c>
      <c r="J402" s="22">
        <v>0</v>
      </c>
      <c r="K402" s="22">
        <v>0</v>
      </c>
      <c r="L402" s="22">
        <v>187700</v>
      </c>
      <c r="M402" s="22">
        <v>135565</v>
      </c>
      <c r="N402" s="54">
        <v>27220</v>
      </c>
      <c r="O402" s="22">
        <v>0</v>
      </c>
      <c r="P402" s="22">
        <v>0</v>
      </c>
      <c r="Q402" s="22">
        <v>162785</v>
      </c>
      <c r="R402" s="22">
        <v>24915</v>
      </c>
    </row>
    <row r="403" spans="1:18" x14ac:dyDescent="0.2">
      <c r="A403" s="21" t="s">
        <v>417</v>
      </c>
      <c r="B403" s="20" t="s">
        <v>418</v>
      </c>
      <c r="C403" s="20" t="s">
        <v>283</v>
      </c>
      <c r="D403" s="20" t="s">
        <v>50</v>
      </c>
      <c r="E403" s="39">
        <v>42727</v>
      </c>
      <c r="F403" s="20" t="s">
        <v>248</v>
      </c>
      <c r="G403" s="41" t="s">
        <v>405</v>
      </c>
      <c r="H403" s="22">
        <v>2496998</v>
      </c>
      <c r="I403" s="22">
        <v>0</v>
      </c>
      <c r="J403" s="22">
        <v>0</v>
      </c>
      <c r="K403" s="22">
        <v>0</v>
      </c>
      <c r="L403" s="22">
        <v>2496998</v>
      </c>
      <c r="M403" s="22">
        <v>1803372</v>
      </c>
      <c r="N403" s="54">
        <v>362068</v>
      </c>
      <c r="O403" s="22">
        <v>0</v>
      </c>
      <c r="P403" s="22">
        <v>0</v>
      </c>
      <c r="Q403" s="22">
        <v>2165440</v>
      </c>
      <c r="R403" s="22">
        <v>331558</v>
      </c>
    </row>
    <row r="404" spans="1:18" x14ac:dyDescent="0.2">
      <c r="A404" s="21" t="s">
        <v>419</v>
      </c>
      <c r="B404" s="20" t="s">
        <v>420</v>
      </c>
      <c r="C404" s="20" t="s">
        <v>283</v>
      </c>
      <c r="D404" s="20" t="s">
        <v>50</v>
      </c>
      <c r="E404" s="39">
        <v>42735</v>
      </c>
      <c r="F404" s="20" t="s">
        <v>248</v>
      </c>
      <c r="G404" s="41" t="s">
        <v>405</v>
      </c>
      <c r="H404" s="22">
        <v>3629025</v>
      </c>
      <c r="I404" s="22">
        <v>0</v>
      </c>
      <c r="J404" s="22">
        <v>0</v>
      </c>
      <c r="K404" s="22">
        <v>0</v>
      </c>
      <c r="L404" s="22">
        <v>3629025</v>
      </c>
      <c r="M404" s="22">
        <v>2613804</v>
      </c>
      <c r="N404" s="54">
        <v>526211</v>
      </c>
      <c r="O404" s="22">
        <v>0</v>
      </c>
      <c r="P404" s="22">
        <v>0</v>
      </c>
      <c r="Q404" s="22">
        <v>3140015</v>
      </c>
      <c r="R404" s="22">
        <v>489010</v>
      </c>
    </row>
    <row r="405" spans="1:18" x14ac:dyDescent="0.2">
      <c r="A405" s="21" t="s">
        <v>436</v>
      </c>
      <c r="B405" s="20" t="s">
        <v>437</v>
      </c>
      <c r="C405" s="20" t="s">
        <v>283</v>
      </c>
      <c r="D405" s="20" t="s">
        <v>50</v>
      </c>
      <c r="E405" s="39">
        <v>42982</v>
      </c>
      <c r="F405" s="20" t="s">
        <v>248</v>
      </c>
      <c r="G405" s="41" t="s">
        <v>438</v>
      </c>
      <c r="H405" s="22">
        <v>80990</v>
      </c>
      <c r="I405" s="22">
        <v>0</v>
      </c>
      <c r="J405" s="22">
        <v>80990</v>
      </c>
      <c r="K405" s="22">
        <v>0</v>
      </c>
      <c r="L405" s="22">
        <v>0</v>
      </c>
      <c r="M405" s="22">
        <v>80990</v>
      </c>
      <c r="N405" s="54">
        <v>0</v>
      </c>
      <c r="O405" s="22">
        <v>80990</v>
      </c>
      <c r="P405" s="22">
        <v>0</v>
      </c>
      <c r="Q405" s="22">
        <v>0</v>
      </c>
      <c r="R405" s="22">
        <v>0</v>
      </c>
    </row>
    <row r="406" spans="1:18" x14ac:dyDescent="0.2">
      <c r="A406" s="21" t="s">
        <v>444</v>
      </c>
      <c r="B406" s="20" t="s">
        <v>445</v>
      </c>
      <c r="C406" s="20" t="s">
        <v>283</v>
      </c>
      <c r="D406" s="20" t="s">
        <v>50</v>
      </c>
      <c r="E406" s="39">
        <v>43150</v>
      </c>
      <c r="F406" s="20" t="s">
        <v>248</v>
      </c>
      <c r="G406" s="41" t="s">
        <v>405</v>
      </c>
      <c r="H406" s="22">
        <v>293000</v>
      </c>
      <c r="I406" s="22">
        <v>0</v>
      </c>
      <c r="J406" s="22">
        <v>0</v>
      </c>
      <c r="K406" s="22">
        <v>0</v>
      </c>
      <c r="L406" s="22">
        <v>293000</v>
      </c>
      <c r="M406" s="22">
        <v>291672</v>
      </c>
      <c r="N406" s="54">
        <v>1328</v>
      </c>
      <c r="O406" s="22">
        <v>0</v>
      </c>
      <c r="P406" s="22">
        <v>0</v>
      </c>
      <c r="Q406" s="22">
        <v>293000</v>
      </c>
      <c r="R406" s="22">
        <v>0</v>
      </c>
    </row>
    <row r="407" spans="1:18" x14ac:dyDescent="0.2">
      <c r="A407" s="21" t="s">
        <v>450</v>
      </c>
      <c r="B407" s="20" t="s">
        <v>451</v>
      </c>
      <c r="C407" s="20" t="s">
        <v>283</v>
      </c>
      <c r="D407" s="20" t="s">
        <v>50</v>
      </c>
      <c r="E407" s="39">
        <v>43201</v>
      </c>
      <c r="F407" s="20" t="s">
        <v>248</v>
      </c>
      <c r="G407" s="41" t="s">
        <v>405</v>
      </c>
      <c r="H407" s="22">
        <v>297082</v>
      </c>
      <c r="I407" s="22">
        <v>0</v>
      </c>
      <c r="J407" s="22">
        <v>297082</v>
      </c>
      <c r="K407" s="22">
        <v>0</v>
      </c>
      <c r="L407" s="22">
        <v>0</v>
      </c>
      <c r="M407" s="22">
        <v>289766</v>
      </c>
      <c r="N407" s="54">
        <v>7316</v>
      </c>
      <c r="O407" s="22">
        <v>297082</v>
      </c>
      <c r="P407" s="22">
        <v>0</v>
      </c>
      <c r="Q407" s="22">
        <v>0</v>
      </c>
      <c r="R407" s="22">
        <v>0</v>
      </c>
    </row>
    <row r="408" spans="1:18" x14ac:dyDescent="0.2">
      <c r="A408" s="21" t="s">
        <v>454</v>
      </c>
      <c r="B408" s="20" t="s">
        <v>455</v>
      </c>
      <c r="C408" s="20" t="s">
        <v>283</v>
      </c>
      <c r="D408" s="20" t="s">
        <v>50</v>
      </c>
      <c r="E408" s="39">
        <v>43216</v>
      </c>
      <c r="F408" s="20" t="s">
        <v>248</v>
      </c>
      <c r="G408" s="41" t="s">
        <v>405</v>
      </c>
      <c r="H408" s="22">
        <v>120650</v>
      </c>
      <c r="I408" s="22">
        <v>0</v>
      </c>
      <c r="J408" s="22">
        <v>0</v>
      </c>
      <c r="K408" s="22">
        <v>0</v>
      </c>
      <c r="L408" s="22">
        <v>120650</v>
      </c>
      <c r="M408" s="22">
        <v>116960</v>
      </c>
      <c r="N408" s="54">
        <v>3690</v>
      </c>
      <c r="O408" s="22">
        <v>0</v>
      </c>
      <c r="P408" s="22">
        <v>0</v>
      </c>
      <c r="Q408" s="22">
        <v>120650</v>
      </c>
      <c r="R408" s="22">
        <v>0</v>
      </c>
    </row>
    <row r="409" spans="1:18" x14ac:dyDescent="0.2">
      <c r="A409" s="21" t="s">
        <v>462</v>
      </c>
      <c r="B409" s="20" t="s">
        <v>463</v>
      </c>
      <c r="C409" s="20" t="s">
        <v>283</v>
      </c>
      <c r="D409" s="20" t="s">
        <v>50</v>
      </c>
      <c r="E409" s="39">
        <v>43328</v>
      </c>
      <c r="F409" s="20" t="s">
        <v>248</v>
      </c>
      <c r="G409" s="41" t="s">
        <v>405</v>
      </c>
      <c r="H409" s="22">
        <v>1216660</v>
      </c>
      <c r="I409" s="22">
        <v>0</v>
      </c>
      <c r="J409" s="22">
        <v>0</v>
      </c>
      <c r="K409" s="22">
        <v>0</v>
      </c>
      <c r="L409" s="22">
        <v>1216660</v>
      </c>
      <c r="M409" s="22">
        <v>1125179</v>
      </c>
      <c r="N409" s="54">
        <v>91481</v>
      </c>
      <c r="O409" s="22">
        <v>0</v>
      </c>
      <c r="P409" s="22">
        <v>0</v>
      </c>
      <c r="Q409" s="22">
        <v>1216660</v>
      </c>
      <c r="R409" s="22">
        <v>0</v>
      </c>
    </row>
    <row r="410" spans="1:18" x14ac:dyDescent="0.2">
      <c r="A410" s="21" t="s">
        <v>464</v>
      </c>
      <c r="B410" s="20" t="s">
        <v>465</v>
      </c>
      <c r="C410" s="20" t="s">
        <v>283</v>
      </c>
      <c r="D410" s="20" t="s">
        <v>50</v>
      </c>
      <c r="E410" s="39">
        <v>43401</v>
      </c>
      <c r="F410" s="20" t="s">
        <v>248</v>
      </c>
      <c r="G410" s="41" t="s">
        <v>438</v>
      </c>
      <c r="H410" s="22">
        <v>435000</v>
      </c>
      <c r="I410" s="22">
        <v>0</v>
      </c>
      <c r="J410" s="22">
        <v>435000</v>
      </c>
      <c r="K410" s="22">
        <v>0</v>
      </c>
      <c r="L410" s="22">
        <v>0</v>
      </c>
      <c r="M410" s="22">
        <v>435000</v>
      </c>
      <c r="N410" s="54">
        <v>0</v>
      </c>
      <c r="O410" s="22">
        <v>435000</v>
      </c>
      <c r="P410" s="22">
        <v>0</v>
      </c>
      <c r="Q410" s="22">
        <v>0</v>
      </c>
      <c r="R410" s="22">
        <v>0</v>
      </c>
    </row>
    <row r="411" spans="1:18" x14ac:dyDescent="0.2">
      <c r="A411" s="21" t="s">
        <v>466</v>
      </c>
      <c r="B411" s="20" t="s">
        <v>467</v>
      </c>
      <c r="C411" s="20" t="s">
        <v>283</v>
      </c>
      <c r="D411" s="20" t="s">
        <v>50</v>
      </c>
      <c r="E411" s="39">
        <v>43404</v>
      </c>
      <c r="F411" s="20" t="s">
        <v>248</v>
      </c>
      <c r="G411" s="41" t="s">
        <v>405</v>
      </c>
      <c r="H411" s="22">
        <v>193410</v>
      </c>
      <c r="I411" s="22">
        <v>0</v>
      </c>
      <c r="J411" s="22">
        <v>193410</v>
      </c>
      <c r="K411" s="22">
        <v>0</v>
      </c>
      <c r="L411" s="22">
        <v>0</v>
      </c>
      <c r="M411" s="22">
        <v>173030</v>
      </c>
      <c r="N411" s="54">
        <v>20380</v>
      </c>
      <c r="O411" s="22">
        <v>193410</v>
      </c>
      <c r="P411" s="22">
        <v>0</v>
      </c>
      <c r="Q411" s="22">
        <v>0</v>
      </c>
      <c r="R411" s="22">
        <v>0</v>
      </c>
    </row>
    <row r="412" spans="1:18" x14ac:dyDescent="0.2">
      <c r="A412" s="21" t="s">
        <v>468</v>
      </c>
      <c r="B412" s="20" t="s">
        <v>469</v>
      </c>
      <c r="C412" s="20" t="s">
        <v>283</v>
      </c>
      <c r="D412" s="20" t="s">
        <v>50</v>
      </c>
      <c r="E412" s="39">
        <v>43529</v>
      </c>
      <c r="F412" s="20" t="s">
        <v>248</v>
      </c>
      <c r="G412" s="41" t="s">
        <v>405</v>
      </c>
      <c r="H412" s="22">
        <v>5769817</v>
      </c>
      <c r="I412" s="22">
        <v>0</v>
      </c>
      <c r="J412" s="22">
        <v>0</v>
      </c>
      <c r="K412" s="22">
        <v>0</v>
      </c>
      <c r="L412" s="22">
        <v>5769817</v>
      </c>
      <c r="M412" s="22">
        <v>4707486</v>
      </c>
      <c r="N412" s="54">
        <v>836627</v>
      </c>
      <c r="O412" s="22">
        <v>0</v>
      </c>
      <c r="P412" s="22">
        <v>0</v>
      </c>
      <c r="Q412" s="22">
        <v>5544113</v>
      </c>
      <c r="R412" s="22">
        <v>225704</v>
      </c>
    </row>
    <row r="413" spans="1:18" x14ac:dyDescent="0.2">
      <c r="A413" s="21" t="s">
        <v>470</v>
      </c>
      <c r="B413" s="20" t="s">
        <v>471</v>
      </c>
      <c r="C413" s="20" t="s">
        <v>283</v>
      </c>
      <c r="D413" s="20" t="s">
        <v>50</v>
      </c>
      <c r="E413" s="39">
        <v>43549</v>
      </c>
      <c r="F413" s="20" t="s">
        <v>248</v>
      </c>
      <c r="G413" s="41" t="s">
        <v>405</v>
      </c>
      <c r="H413" s="22">
        <v>14922383</v>
      </c>
      <c r="I413" s="22">
        <v>0</v>
      </c>
      <c r="J413" s="22">
        <v>0</v>
      </c>
      <c r="K413" s="22">
        <v>0</v>
      </c>
      <c r="L413" s="22">
        <v>14922383</v>
      </c>
      <c r="M413" s="22">
        <v>12324963</v>
      </c>
      <c r="N413" s="54">
        <v>2163744</v>
      </c>
      <c r="O413" s="22">
        <v>0</v>
      </c>
      <c r="P413" s="22">
        <v>0</v>
      </c>
      <c r="Q413" s="22">
        <v>14488707</v>
      </c>
      <c r="R413" s="22">
        <v>433676</v>
      </c>
    </row>
    <row r="414" spans="1:18" x14ac:dyDescent="0.2">
      <c r="A414" s="21" t="s">
        <v>473</v>
      </c>
      <c r="B414" s="20" t="s">
        <v>474</v>
      </c>
      <c r="C414" s="20" t="s">
        <v>283</v>
      </c>
      <c r="D414" s="20" t="s">
        <v>50</v>
      </c>
      <c r="E414" s="39">
        <v>43549</v>
      </c>
      <c r="F414" s="20" t="s">
        <v>248</v>
      </c>
      <c r="G414" s="41" t="s">
        <v>405</v>
      </c>
      <c r="H414" s="22">
        <v>1169242</v>
      </c>
      <c r="I414" s="22">
        <v>0</v>
      </c>
      <c r="J414" s="22">
        <v>0</v>
      </c>
      <c r="K414" s="22">
        <v>0</v>
      </c>
      <c r="L414" s="22">
        <v>1169242</v>
      </c>
      <c r="M414" s="22">
        <v>813213</v>
      </c>
      <c r="N414" s="54">
        <v>169539</v>
      </c>
      <c r="O414" s="22">
        <v>0</v>
      </c>
      <c r="P414" s="22">
        <v>0</v>
      </c>
      <c r="Q414" s="22">
        <v>982752</v>
      </c>
      <c r="R414" s="22">
        <v>186490</v>
      </c>
    </row>
    <row r="415" spans="1:18" x14ac:dyDescent="0.2">
      <c r="A415" s="21" t="s">
        <v>475</v>
      </c>
      <c r="B415" s="20" t="s">
        <v>476</v>
      </c>
      <c r="C415" s="20" t="s">
        <v>283</v>
      </c>
      <c r="D415" s="20" t="s">
        <v>50</v>
      </c>
      <c r="E415" s="39">
        <v>43549</v>
      </c>
      <c r="F415" s="20" t="s">
        <v>248</v>
      </c>
      <c r="G415" s="41" t="s">
        <v>405</v>
      </c>
      <c r="H415" s="22">
        <v>2778967</v>
      </c>
      <c r="I415" s="22">
        <v>0</v>
      </c>
      <c r="J415" s="22">
        <v>0</v>
      </c>
      <c r="K415" s="22">
        <v>0</v>
      </c>
      <c r="L415" s="22">
        <v>2778967</v>
      </c>
      <c r="M415" s="22">
        <v>2160600</v>
      </c>
      <c r="N415" s="54">
        <v>402948</v>
      </c>
      <c r="O415" s="22">
        <v>0</v>
      </c>
      <c r="P415" s="22">
        <v>0</v>
      </c>
      <c r="Q415" s="22">
        <v>2563548</v>
      </c>
      <c r="R415" s="22">
        <v>215419</v>
      </c>
    </row>
    <row r="416" spans="1:18" x14ac:dyDescent="0.2">
      <c r="A416" s="21" t="s">
        <v>479</v>
      </c>
      <c r="B416" s="20" t="s">
        <v>480</v>
      </c>
      <c r="C416" s="20" t="s">
        <v>283</v>
      </c>
      <c r="D416" s="20" t="s">
        <v>50</v>
      </c>
      <c r="E416" s="39">
        <v>43619</v>
      </c>
      <c r="F416" s="20" t="s">
        <v>248</v>
      </c>
      <c r="G416" s="41" t="s">
        <v>405</v>
      </c>
      <c r="H416" s="22">
        <v>2638031</v>
      </c>
      <c r="I416" s="22">
        <v>0</v>
      </c>
      <c r="J416" s="22">
        <v>0</v>
      </c>
      <c r="K416" s="22">
        <v>0</v>
      </c>
      <c r="L416" s="22">
        <v>2638031</v>
      </c>
      <c r="M416" s="22">
        <v>1472699</v>
      </c>
      <c r="N416" s="54">
        <v>382520</v>
      </c>
      <c r="O416" s="22">
        <v>0</v>
      </c>
      <c r="P416" s="22">
        <v>0</v>
      </c>
      <c r="Q416" s="22">
        <v>1855219</v>
      </c>
      <c r="R416" s="22">
        <v>782812</v>
      </c>
    </row>
    <row r="417" spans="1:18" x14ac:dyDescent="0.2">
      <c r="A417" s="21" t="s">
        <v>483</v>
      </c>
      <c r="B417" s="20" t="s">
        <v>484</v>
      </c>
      <c r="C417" s="20" t="s">
        <v>283</v>
      </c>
      <c r="D417" s="20" t="s">
        <v>50</v>
      </c>
      <c r="E417" s="39">
        <v>43643</v>
      </c>
      <c r="F417" s="20" t="s">
        <v>248</v>
      </c>
      <c r="G417" s="41" t="s">
        <v>438</v>
      </c>
      <c r="H417" s="22">
        <v>299700</v>
      </c>
      <c r="I417" s="22">
        <v>0</v>
      </c>
      <c r="J417" s="22">
        <v>299700</v>
      </c>
      <c r="K417" s="22">
        <v>0</v>
      </c>
      <c r="L417" s="22">
        <v>0</v>
      </c>
      <c r="M417" s="22">
        <v>299700</v>
      </c>
      <c r="N417" s="54">
        <v>0</v>
      </c>
      <c r="O417" s="22">
        <v>299700</v>
      </c>
      <c r="P417" s="22">
        <v>0</v>
      </c>
      <c r="Q417" s="22">
        <v>0</v>
      </c>
      <c r="R417" s="22">
        <v>0</v>
      </c>
    </row>
    <row r="418" spans="1:18" x14ac:dyDescent="0.2">
      <c r="A418" s="21" t="s">
        <v>540</v>
      </c>
      <c r="B418" s="20" t="s">
        <v>541</v>
      </c>
      <c r="C418" s="20" t="s">
        <v>283</v>
      </c>
      <c r="D418" s="20" t="s">
        <v>50</v>
      </c>
      <c r="E418" s="39">
        <v>43587</v>
      </c>
      <c r="F418" s="20" t="s">
        <v>248</v>
      </c>
      <c r="G418" s="41" t="s">
        <v>405</v>
      </c>
      <c r="H418" s="22">
        <v>20175834</v>
      </c>
      <c r="I418" s="22">
        <v>0</v>
      </c>
      <c r="J418" s="22">
        <v>0</v>
      </c>
      <c r="K418" s="22">
        <v>0</v>
      </c>
      <c r="L418" s="22">
        <v>20175834</v>
      </c>
      <c r="M418" s="22">
        <v>15998369</v>
      </c>
      <c r="N418" s="54">
        <v>2925499</v>
      </c>
      <c r="O418" s="22">
        <v>0</v>
      </c>
      <c r="P418" s="22">
        <v>0</v>
      </c>
      <c r="Q418" s="22">
        <v>18923868</v>
      </c>
      <c r="R418" s="22">
        <v>1251966</v>
      </c>
    </row>
    <row r="419" spans="1:18" x14ac:dyDescent="0.2">
      <c r="A419" s="21" t="s">
        <v>561</v>
      </c>
      <c r="B419" s="20" t="s">
        <v>562</v>
      </c>
      <c r="C419" s="20" t="s">
        <v>283</v>
      </c>
      <c r="D419" s="20" t="s">
        <v>50</v>
      </c>
      <c r="E419" s="39">
        <v>43866</v>
      </c>
      <c r="F419" s="20" t="s">
        <v>248</v>
      </c>
      <c r="G419" s="41" t="s">
        <v>405</v>
      </c>
      <c r="H419" s="22">
        <v>1321862</v>
      </c>
      <c r="I419" s="22">
        <v>0</v>
      </c>
      <c r="J419" s="22">
        <v>0</v>
      </c>
      <c r="K419" s="22">
        <v>0</v>
      </c>
      <c r="L419" s="22">
        <v>1321862</v>
      </c>
      <c r="M419" s="22">
        <v>940025</v>
      </c>
      <c r="N419" s="54">
        <v>191672</v>
      </c>
      <c r="O419" s="22">
        <v>0</v>
      </c>
      <c r="P419" s="22">
        <v>0</v>
      </c>
      <c r="Q419" s="22">
        <v>1131697</v>
      </c>
      <c r="R419" s="22">
        <v>190165</v>
      </c>
    </row>
    <row r="420" spans="1:18" x14ac:dyDescent="0.2">
      <c r="A420" s="21" t="s">
        <v>563</v>
      </c>
      <c r="B420" s="20" t="s">
        <v>564</v>
      </c>
      <c r="C420" s="20" t="s">
        <v>283</v>
      </c>
      <c r="D420" s="20" t="s">
        <v>50</v>
      </c>
      <c r="E420" s="39">
        <v>43866</v>
      </c>
      <c r="F420" s="20" t="s">
        <v>248</v>
      </c>
      <c r="G420" s="41" t="s">
        <v>405</v>
      </c>
      <c r="H420" s="22">
        <v>4999985</v>
      </c>
      <c r="I420" s="22">
        <v>0</v>
      </c>
      <c r="J420" s="22">
        <v>0</v>
      </c>
      <c r="K420" s="22">
        <v>0</v>
      </c>
      <c r="L420" s="22">
        <v>4999985</v>
      </c>
      <c r="M420" s="22">
        <v>3555657</v>
      </c>
      <c r="N420" s="54">
        <v>724997</v>
      </c>
      <c r="O420" s="22">
        <v>0</v>
      </c>
      <c r="P420" s="22">
        <v>0</v>
      </c>
      <c r="Q420" s="22">
        <v>4280654</v>
      </c>
      <c r="R420" s="22">
        <v>719331</v>
      </c>
    </row>
    <row r="421" spans="1:18" x14ac:dyDescent="0.2">
      <c r="A421" s="21" t="s">
        <v>733</v>
      </c>
      <c r="B421" s="20" t="s">
        <v>734</v>
      </c>
      <c r="C421" s="20" t="s">
        <v>283</v>
      </c>
      <c r="D421" s="20" t="s">
        <v>50</v>
      </c>
      <c r="E421" s="39">
        <v>44067</v>
      </c>
      <c r="F421" s="20" t="s">
        <v>248</v>
      </c>
      <c r="G421" s="41" t="s">
        <v>405</v>
      </c>
      <c r="H421" s="22">
        <v>6863092</v>
      </c>
      <c r="I421" s="22">
        <v>0</v>
      </c>
      <c r="J421" s="22">
        <v>0</v>
      </c>
      <c r="K421" s="22">
        <v>0</v>
      </c>
      <c r="L421" s="22">
        <v>6863092</v>
      </c>
      <c r="M421" s="22">
        <v>3898619</v>
      </c>
      <c r="N421" s="54">
        <v>995145</v>
      </c>
      <c r="O421" s="22">
        <v>0</v>
      </c>
      <c r="P421" s="22">
        <v>0</v>
      </c>
      <c r="Q421" s="22">
        <v>4893764</v>
      </c>
      <c r="R421" s="22">
        <v>1969328</v>
      </c>
    </row>
    <row r="422" spans="1:18" x14ac:dyDescent="0.2">
      <c r="A422" s="21" t="s">
        <v>908</v>
      </c>
      <c r="B422" s="20" t="s">
        <v>909</v>
      </c>
      <c r="C422" s="20" t="s">
        <v>283</v>
      </c>
      <c r="D422" s="20" t="s">
        <v>50</v>
      </c>
      <c r="E422" s="39">
        <v>44389</v>
      </c>
      <c r="F422" s="20" t="s">
        <v>248</v>
      </c>
      <c r="G422" s="41" t="s">
        <v>405</v>
      </c>
      <c r="H422" s="22">
        <v>557435</v>
      </c>
      <c r="I422" s="22">
        <v>0</v>
      </c>
      <c r="J422" s="22">
        <v>0</v>
      </c>
      <c r="K422" s="22">
        <v>0</v>
      </c>
      <c r="L422" s="22">
        <v>557435</v>
      </c>
      <c r="M422" s="22">
        <v>280792</v>
      </c>
      <c r="N422" s="54">
        <v>80828</v>
      </c>
      <c r="O422" s="22">
        <v>0</v>
      </c>
      <c r="P422" s="22">
        <v>0</v>
      </c>
      <c r="Q422" s="22">
        <v>361620</v>
      </c>
      <c r="R422" s="22">
        <v>195815</v>
      </c>
    </row>
    <row r="423" spans="1:18" x14ac:dyDescent="0.2">
      <c r="A423" s="21" t="s">
        <v>910</v>
      </c>
      <c r="B423" s="20" t="s">
        <v>471</v>
      </c>
      <c r="C423" s="20" t="s">
        <v>283</v>
      </c>
      <c r="D423" s="20" t="s">
        <v>50</v>
      </c>
      <c r="E423" s="39">
        <v>44467</v>
      </c>
      <c r="F423" s="20" t="s">
        <v>248</v>
      </c>
      <c r="G423" s="41" t="s">
        <v>405</v>
      </c>
      <c r="H423" s="22">
        <v>810000</v>
      </c>
      <c r="I423" s="22">
        <v>0</v>
      </c>
      <c r="J423" s="22">
        <v>0</v>
      </c>
      <c r="K423" s="22">
        <v>0</v>
      </c>
      <c r="L423" s="22">
        <v>810000</v>
      </c>
      <c r="M423" s="22">
        <v>382912</v>
      </c>
      <c r="N423" s="54">
        <v>117447</v>
      </c>
      <c r="O423" s="22">
        <v>0</v>
      </c>
      <c r="P423" s="22">
        <v>0</v>
      </c>
      <c r="Q423" s="22">
        <v>500359</v>
      </c>
      <c r="R423" s="22">
        <v>309641</v>
      </c>
    </row>
    <row r="424" spans="1:18" x14ac:dyDescent="0.2">
      <c r="A424" s="21" t="s">
        <v>921</v>
      </c>
      <c r="B424" s="20" t="s">
        <v>922</v>
      </c>
      <c r="C424" s="20" t="s">
        <v>283</v>
      </c>
      <c r="D424" s="20" t="s">
        <v>50</v>
      </c>
      <c r="E424" s="39">
        <v>44630</v>
      </c>
      <c r="F424" s="20" t="s">
        <v>248</v>
      </c>
      <c r="G424" s="41" t="s">
        <v>284</v>
      </c>
      <c r="H424" s="22">
        <v>356000</v>
      </c>
      <c r="I424" s="22">
        <v>0</v>
      </c>
      <c r="J424" s="22">
        <v>0</v>
      </c>
      <c r="K424" s="22">
        <v>0</v>
      </c>
      <c r="L424" s="22">
        <v>356000</v>
      </c>
      <c r="M424" s="22">
        <v>90146</v>
      </c>
      <c r="N424" s="54">
        <v>32037</v>
      </c>
      <c r="O424" s="22">
        <v>0</v>
      </c>
      <c r="P424" s="22">
        <v>0</v>
      </c>
      <c r="Q424" s="22">
        <v>122183</v>
      </c>
      <c r="R424" s="22">
        <v>233817</v>
      </c>
    </row>
    <row r="425" spans="1:18" x14ac:dyDescent="0.2">
      <c r="A425" s="21" t="s">
        <v>923</v>
      </c>
      <c r="B425" s="20" t="s">
        <v>922</v>
      </c>
      <c r="C425" s="20" t="s">
        <v>283</v>
      </c>
      <c r="D425" s="20" t="s">
        <v>50</v>
      </c>
      <c r="E425" s="39">
        <v>44630</v>
      </c>
      <c r="F425" s="20" t="s">
        <v>248</v>
      </c>
      <c r="G425" s="41" t="s">
        <v>284</v>
      </c>
      <c r="H425" s="22">
        <v>356000</v>
      </c>
      <c r="I425" s="22">
        <v>0</v>
      </c>
      <c r="J425" s="22">
        <v>0</v>
      </c>
      <c r="K425" s="22">
        <v>0</v>
      </c>
      <c r="L425" s="22">
        <v>356000</v>
      </c>
      <c r="M425" s="22">
        <v>90146</v>
      </c>
      <c r="N425" s="54">
        <v>32037</v>
      </c>
      <c r="O425" s="22">
        <v>0</v>
      </c>
      <c r="P425" s="22">
        <v>0</v>
      </c>
      <c r="Q425" s="22">
        <v>122183</v>
      </c>
      <c r="R425" s="22">
        <v>233817</v>
      </c>
    </row>
    <row r="426" spans="1:18" x14ac:dyDescent="0.2">
      <c r="A426" s="21" t="s">
        <v>924</v>
      </c>
      <c r="B426" s="20" t="s">
        <v>922</v>
      </c>
      <c r="C426" s="20" t="s">
        <v>283</v>
      </c>
      <c r="D426" s="20" t="s">
        <v>50</v>
      </c>
      <c r="E426" s="39">
        <v>44630</v>
      </c>
      <c r="F426" s="20" t="s">
        <v>248</v>
      </c>
      <c r="G426" s="41" t="s">
        <v>284</v>
      </c>
      <c r="H426" s="22">
        <v>356000</v>
      </c>
      <c r="I426" s="22">
        <v>0</v>
      </c>
      <c r="J426" s="22">
        <v>0</v>
      </c>
      <c r="K426" s="22">
        <v>0</v>
      </c>
      <c r="L426" s="22">
        <v>356000</v>
      </c>
      <c r="M426" s="22">
        <v>90146</v>
      </c>
      <c r="N426" s="54">
        <v>32037</v>
      </c>
      <c r="O426" s="22">
        <v>0</v>
      </c>
      <c r="P426" s="22">
        <v>0</v>
      </c>
      <c r="Q426" s="22">
        <v>122183</v>
      </c>
      <c r="R426" s="22">
        <v>233817</v>
      </c>
    </row>
    <row r="427" spans="1:18" x14ac:dyDescent="0.2">
      <c r="A427" s="21" t="s">
        <v>925</v>
      </c>
      <c r="B427" s="20" t="s">
        <v>922</v>
      </c>
      <c r="C427" s="20" t="s">
        <v>283</v>
      </c>
      <c r="D427" s="20" t="s">
        <v>50</v>
      </c>
      <c r="E427" s="39">
        <v>44630</v>
      </c>
      <c r="F427" s="20" t="s">
        <v>248</v>
      </c>
      <c r="G427" s="41" t="s">
        <v>284</v>
      </c>
      <c r="H427" s="22">
        <v>356000</v>
      </c>
      <c r="I427" s="22">
        <v>0</v>
      </c>
      <c r="J427" s="22">
        <v>0</v>
      </c>
      <c r="K427" s="22">
        <v>0</v>
      </c>
      <c r="L427" s="22">
        <v>356000</v>
      </c>
      <c r="M427" s="22">
        <v>90146</v>
      </c>
      <c r="N427" s="54">
        <v>32037</v>
      </c>
      <c r="O427" s="22">
        <v>0</v>
      </c>
      <c r="P427" s="22">
        <v>0</v>
      </c>
      <c r="Q427" s="22">
        <v>122183</v>
      </c>
      <c r="R427" s="22">
        <v>233817</v>
      </c>
    </row>
    <row r="428" spans="1:18" x14ac:dyDescent="0.2">
      <c r="A428" s="21" t="s">
        <v>926</v>
      </c>
      <c r="B428" s="20" t="s">
        <v>922</v>
      </c>
      <c r="C428" s="20" t="s">
        <v>283</v>
      </c>
      <c r="D428" s="20" t="s">
        <v>50</v>
      </c>
      <c r="E428" s="39">
        <v>44630</v>
      </c>
      <c r="F428" s="20" t="s">
        <v>248</v>
      </c>
      <c r="G428" s="41" t="s">
        <v>284</v>
      </c>
      <c r="H428" s="22">
        <v>356000</v>
      </c>
      <c r="I428" s="22">
        <v>0</v>
      </c>
      <c r="J428" s="22">
        <v>0</v>
      </c>
      <c r="K428" s="22">
        <v>0</v>
      </c>
      <c r="L428" s="22">
        <v>356000</v>
      </c>
      <c r="M428" s="22">
        <v>90146</v>
      </c>
      <c r="N428" s="54">
        <v>32037</v>
      </c>
      <c r="O428" s="22">
        <v>0</v>
      </c>
      <c r="P428" s="22">
        <v>0</v>
      </c>
      <c r="Q428" s="22">
        <v>122183</v>
      </c>
      <c r="R428" s="22">
        <v>233817</v>
      </c>
    </row>
    <row r="429" spans="1:18" x14ac:dyDescent="0.2">
      <c r="A429" s="21" t="s">
        <v>927</v>
      </c>
      <c r="B429" s="20" t="s">
        <v>922</v>
      </c>
      <c r="C429" s="20" t="s">
        <v>283</v>
      </c>
      <c r="D429" s="20" t="s">
        <v>50</v>
      </c>
      <c r="E429" s="39">
        <v>44630</v>
      </c>
      <c r="F429" s="20" t="s">
        <v>248</v>
      </c>
      <c r="G429" s="41" t="s">
        <v>284</v>
      </c>
      <c r="H429" s="22">
        <v>356000</v>
      </c>
      <c r="I429" s="22">
        <v>0</v>
      </c>
      <c r="J429" s="22">
        <v>0</v>
      </c>
      <c r="K429" s="22">
        <v>0</v>
      </c>
      <c r="L429" s="22">
        <v>356000</v>
      </c>
      <c r="M429" s="22">
        <v>90146</v>
      </c>
      <c r="N429" s="54">
        <v>32037</v>
      </c>
      <c r="O429" s="22">
        <v>0</v>
      </c>
      <c r="P429" s="22">
        <v>0</v>
      </c>
      <c r="Q429" s="22">
        <v>122183</v>
      </c>
      <c r="R429" s="22">
        <v>233817</v>
      </c>
    </row>
    <row r="430" spans="1:18" x14ac:dyDescent="0.2">
      <c r="A430" s="21" t="s">
        <v>928</v>
      </c>
      <c r="B430" s="20" t="s">
        <v>922</v>
      </c>
      <c r="C430" s="20" t="s">
        <v>283</v>
      </c>
      <c r="D430" s="20" t="s">
        <v>50</v>
      </c>
      <c r="E430" s="39">
        <v>44630</v>
      </c>
      <c r="F430" s="20" t="s">
        <v>248</v>
      </c>
      <c r="G430" s="41" t="s">
        <v>284</v>
      </c>
      <c r="H430" s="22">
        <v>356000</v>
      </c>
      <c r="I430" s="22">
        <v>0</v>
      </c>
      <c r="J430" s="22">
        <v>0</v>
      </c>
      <c r="K430" s="22">
        <v>0</v>
      </c>
      <c r="L430" s="22">
        <v>356000</v>
      </c>
      <c r="M430" s="22">
        <v>90146</v>
      </c>
      <c r="N430" s="54">
        <v>32037</v>
      </c>
      <c r="O430" s="22">
        <v>0</v>
      </c>
      <c r="P430" s="22">
        <v>0</v>
      </c>
      <c r="Q430" s="22">
        <v>122183</v>
      </c>
      <c r="R430" s="22">
        <v>233817</v>
      </c>
    </row>
    <row r="431" spans="1:18" x14ac:dyDescent="0.2">
      <c r="A431" s="21" t="s">
        <v>929</v>
      </c>
      <c r="B431" s="20" t="s">
        <v>922</v>
      </c>
      <c r="C431" s="20" t="s">
        <v>283</v>
      </c>
      <c r="D431" s="20" t="s">
        <v>50</v>
      </c>
      <c r="E431" s="39">
        <v>44630</v>
      </c>
      <c r="F431" s="20" t="s">
        <v>248</v>
      </c>
      <c r="G431" s="41" t="s">
        <v>284</v>
      </c>
      <c r="H431" s="22">
        <v>356000</v>
      </c>
      <c r="I431" s="22">
        <v>0</v>
      </c>
      <c r="J431" s="22">
        <v>0</v>
      </c>
      <c r="K431" s="22">
        <v>0</v>
      </c>
      <c r="L431" s="22">
        <v>356000</v>
      </c>
      <c r="M431" s="22">
        <v>90146</v>
      </c>
      <c r="N431" s="54">
        <v>32037</v>
      </c>
      <c r="O431" s="22">
        <v>0</v>
      </c>
      <c r="P431" s="22">
        <v>0</v>
      </c>
      <c r="Q431" s="22">
        <v>122183</v>
      </c>
      <c r="R431" s="22">
        <v>233817</v>
      </c>
    </row>
    <row r="432" spans="1:18" x14ac:dyDescent="0.2">
      <c r="A432" s="21" t="s">
        <v>930</v>
      </c>
      <c r="B432" s="20" t="s">
        <v>922</v>
      </c>
      <c r="C432" s="20" t="s">
        <v>283</v>
      </c>
      <c r="D432" s="20" t="s">
        <v>50</v>
      </c>
      <c r="E432" s="39">
        <v>44630</v>
      </c>
      <c r="F432" s="20" t="s">
        <v>248</v>
      </c>
      <c r="G432" s="41" t="s">
        <v>284</v>
      </c>
      <c r="H432" s="22">
        <v>356000</v>
      </c>
      <c r="I432" s="22">
        <v>0</v>
      </c>
      <c r="J432" s="22">
        <v>0</v>
      </c>
      <c r="K432" s="22">
        <v>0</v>
      </c>
      <c r="L432" s="22">
        <v>356000</v>
      </c>
      <c r="M432" s="22">
        <v>90146</v>
      </c>
      <c r="N432" s="54">
        <v>32037</v>
      </c>
      <c r="O432" s="22">
        <v>0</v>
      </c>
      <c r="P432" s="22">
        <v>0</v>
      </c>
      <c r="Q432" s="22">
        <v>122183</v>
      </c>
      <c r="R432" s="22">
        <v>233817</v>
      </c>
    </row>
    <row r="433" spans="1:18" x14ac:dyDescent="0.2">
      <c r="A433" s="21" t="s">
        <v>931</v>
      </c>
      <c r="B433" s="20" t="s">
        <v>922</v>
      </c>
      <c r="C433" s="20" t="s">
        <v>283</v>
      </c>
      <c r="D433" s="20" t="s">
        <v>50</v>
      </c>
      <c r="E433" s="39">
        <v>44630</v>
      </c>
      <c r="F433" s="20" t="s">
        <v>248</v>
      </c>
      <c r="G433" s="41" t="s">
        <v>284</v>
      </c>
      <c r="H433" s="22">
        <v>356000</v>
      </c>
      <c r="I433" s="22">
        <v>0</v>
      </c>
      <c r="J433" s="22">
        <v>0</v>
      </c>
      <c r="K433" s="22">
        <v>0</v>
      </c>
      <c r="L433" s="22">
        <v>356000</v>
      </c>
      <c r="M433" s="22">
        <v>90146</v>
      </c>
      <c r="N433" s="54">
        <v>32037</v>
      </c>
      <c r="O433" s="22">
        <v>0</v>
      </c>
      <c r="P433" s="22">
        <v>0</v>
      </c>
      <c r="Q433" s="22">
        <v>122183</v>
      </c>
      <c r="R433" s="22">
        <v>233817</v>
      </c>
    </row>
    <row r="434" spans="1:18" x14ac:dyDescent="0.2">
      <c r="A434" s="21" t="s">
        <v>1025</v>
      </c>
      <c r="B434" s="20" t="s">
        <v>1026</v>
      </c>
      <c r="C434" s="20" t="s">
        <v>283</v>
      </c>
      <c r="D434" s="20" t="s">
        <v>50</v>
      </c>
      <c r="E434" s="39">
        <v>44907</v>
      </c>
      <c r="F434" s="20" t="s">
        <v>248</v>
      </c>
      <c r="G434" s="41" t="s">
        <v>405</v>
      </c>
      <c r="H434" s="22">
        <v>464820</v>
      </c>
      <c r="I434" s="22">
        <v>0</v>
      </c>
      <c r="J434" s="22">
        <v>0</v>
      </c>
      <c r="K434" s="22">
        <v>0</v>
      </c>
      <c r="L434" s="22">
        <v>464820</v>
      </c>
      <c r="M434" s="22">
        <v>138490</v>
      </c>
      <c r="N434" s="54">
        <v>67398</v>
      </c>
      <c r="O434" s="22">
        <v>0</v>
      </c>
      <c r="P434" s="22">
        <v>0</v>
      </c>
      <c r="Q434" s="22">
        <v>205888</v>
      </c>
      <c r="R434" s="22">
        <v>258932</v>
      </c>
    </row>
    <row r="435" spans="1:18" x14ac:dyDescent="0.2">
      <c r="A435" s="21" t="s">
        <v>1030</v>
      </c>
      <c r="B435" s="20" t="s">
        <v>1031</v>
      </c>
      <c r="C435" s="20" t="s">
        <v>283</v>
      </c>
      <c r="D435" s="20" t="s">
        <v>50</v>
      </c>
      <c r="E435" s="39">
        <v>44991</v>
      </c>
      <c r="F435" s="20" t="s">
        <v>248</v>
      </c>
      <c r="G435" s="41" t="s">
        <v>405</v>
      </c>
      <c r="H435" s="22">
        <v>1831535</v>
      </c>
      <c r="I435" s="22">
        <v>245065</v>
      </c>
      <c r="J435" s="22">
        <v>64855</v>
      </c>
      <c r="K435" s="22">
        <v>0</v>
      </c>
      <c r="L435" s="22">
        <v>2011745</v>
      </c>
      <c r="M435" s="22">
        <v>483277</v>
      </c>
      <c r="N435" s="54">
        <v>341468</v>
      </c>
      <c r="O435" s="22">
        <v>64855</v>
      </c>
      <c r="P435" s="22">
        <v>0</v>
      </c>
      <c r="Q435" s="22">
        <v>759890</v>
      </c>
      <c r="R435" s="22">
        <v>1251855</v>
      </c>
    </row>
    <row r="436" spans="1:18" x14ac:dyDescent="0.2">
      <c r="A436" s="21" t="s">
        <v>1032</v>
      </c>
      <c r="B436" s="20" t="s">
        <v>1033</v>
      </c>
      <c r="C436" s="20" t="s">
        <v>283</v>
      </c>
      <c r="D436" s="20" t="s">
        <v>50</v>
      </c>
      <c r="E436" s="39">
        <v>44927</v>
      </c>
      <c r="F436" s="20" t="s">
        <v>248</v>
      </c>
      <c r="G436" s="41" t="s">
        <v>1034</v>
      </c>
      <c r="H436" s="22">
        <v>2593473</v>
      </c>
      <c r="I436" s="22">
        <v>0</v>
      </c>
      <c r="J436" s="22">
        <v>2593473</v>
      </c>
      <c r="K436" s="22">
        <v>0</v>
      </c>
      <c r="L436" s="22">
        <v>0</v>
      </c>
      <c r="M436" s="22">
        <v>2591779</v>
      </c>
      <c r="N436" s="54">
        <v>1694</v>
      </c>
      <c r="O436" s="22">
        <v>2593473</v>
      </c>
      <c r="P436" s="22">
        <v>0</v>
      </c>
      <c r="Q436" s="22">
        <v>0</v>
      </c>
      <c r="R436" s="22">
        <v>0</v>
      </c>
    </row>
    <row r="437" spans="1:18" x14ac:dyDescent="0.2">
      <c r="A437" s="21" t="s">
        <v>1263</v>
      </c>
      <c r="B437" s="20" t="s">
        <v>1264</v>
      </c>
      <c r="C437" s="20" t="s">
        <v>283</v>
      </c>
      <c r="D437" s="20" t="s">
        <v>50</v>
      </c>
      <c r="E437" s="39">
        <v>45846</v>
      </c>
      <c r="F437" s="20" t="s">
        <v>248</v>
      </c>
      <c r="G437" s="41" t="s">
        <v>438</v>
      </c>
      <c r="H437" s="22">
        <v>0</v>
      </c>
      <c r="I437" s="22">
        <v>105875</v>
      </c>
      <c r="J437" s="22">
        <v>0</v>
      </c>
      <c r="K437" s="22">
        <v>0</v>
      </c>
      <c r="L437" s="22">
        <v>105875</v>
      </c>
      <c r="M437" s="22">
        <v>0</v>
      </c>
      <c r="N437" s="54">
        <v>105875</v>
      </c>
      <c r="O437" s="22">
        <v>0</v>
      </c>
      <c r="P437" s="22">
        <v>0</v>
      </c>
      <c r="Q437" s="22">
        <v>105875</v>
      </c>
      <c r="R437" s="22">
        <v>0</v>
      </c>
    </row>
    <row r="438" spans="1:18" x14ac:dyDescent="0.2">
      <c r="A438" s="21" t="s">
        <v>1265</v>
      </c>
      <c r="B438" s="20" t="s">
        <v>1266</v>
      </c>
      <c r="C438" s="20" t="s">
        <v>283</v>
      </c>
      <c r="D438" s="20" t="s">
        <v>50</v>
      </c>
      <c r="E438" s="39">
        <v>45762</v>
      </c>
      <c r="F438" s="20" t="s">
        <v>248</v>
      </c>
      <c r="G438" s="41" t="s">
        <v>405</v>
      </c>
      <c r="H438" s="22">
        <v>0</v>
      </c>
      <c r="I438" s="22">
        <v>475000</v>
      </c>
      <c r="J438" s="22">
        <v>0</v>
      </c>
      <c r="K438" s="22">
        <v>0</v>
      </c>
      <c r="L438" s="22">
        <v>475000</v>
      </c>
      <c r="M438" s="22">
        <v>0</v>
      </c>
      <c r="N438" s="54">
        <v>49252</v>
      </c>
      <c r="O438" s="22">
        <v>0</v>
      </c>
      <c r="P438" s="22">
        <v>0</v>
      </c>
      <c r="Q438" s="22">
        <v>49252</v>
      </c>
      <c r="R438" s="22">
        <v>425748</v>
      </c>
    </row>
    <row r="439" spans="1:18" x14ac:dyDescent="0.2">
      <c r="A439" s="21" t="s">
        <v>1267</v>
      </c>
      <c r="B439" s="20" t="s">
        <v>1268</v>
      </c>
      <c r="C439" s="20" t="s">
        <v>283</v>
      </c>
      <c r="D439" s="20" t="s">
        <v>50</v>
      </c>
      <c r="E439" s="39">
        <v>45810</v>
      </c>
      <c r="F439" s="20" t="s">
        <v>248</v>
      </c>
      <c r="G439" s="41" t="s">
        <v>405</v>
      </c>
      <c r="H439" s="22">
        <v>0</v>
      </c>
      <c r="I439" s="22">
        <v>232664</v>
      </c>
      <c r="J439" s="22">
        <v>0</v>
      </c>
      <c r="K439" s="22">
        <v>0</v>
      </c>
      <c r="L439" s="22">
        <v>232664</v>
      </c>
      <c r="M439" s="22">
        <v>0</v>
      </c>
      <c r="N439" s="54">
        <v>19686</v>
      </c>
      <c r="O439" s="22">
        <v>0</v>
      </c>
      <c r="P439" s="22">
        <v>0</v>
      </c>
      <c r="Q439" s="22">
        <v>19686</v>
      </c>
      <c r="R439" s="22">
        <v>212978</v>
      </c>
    </row>
    <row r="440" spans="1:18" x14ac:dyDescent="0.2">
      <c r="A440" s="21" t="s">
        <v>1269</v>
      </c>
      <c r="B440" s="20" t="s">
        <v>1270</v>
      </c>
      <c r="C440" s="20" t="s">
        <v>283</v>
      </c>
      <c r="D440" s="20" t="s">
        <v>50</v>
      </c>
      <c r="E440" s="39">
        <v>45826</v>
      </c>
      <c r="F440" s="20" t="s">
        <v>248</v>
      </c>
      <c r="G440" s="41" t="s">
        <v>405</v>
      </c>
      <c r="H440" s="22">
        <v>0</v>
      </c>
      <c r="I440" s="22">
        <v>1562354</v>
      </c>
      <c r="J440" s="22">
        <v>0</v>
      </c>
      <c r="K440" s="22">
        <v>0</v>
      </c>
      <c r="L440" s="22">
        <v>1562354</v>
      </c>
      <c r="M440" s="22">
        <v>0</v>
      </c>
      <c r="N440" s="54">
        <v>122269</v>
      </c>
      <c r="O440" s="22">
        <v>0</v>
      </c>
      <c r="P440" s="22">
        <v>0</v>
      </c>
      <c r="Q440" s="22">
        <v>122269</v>
      </c>
      <c r="R440" s="22">
        <v>1440085</v>
      </c>
    </row>
    <row r="441" spans="1:18" x14ac:dyDescent="0.2">
      <c r="A441" s="21" t="s">
        <v>1271</v>
      </c>
      <c r="B441" s="20" t="s">
        <v>1272</v>
      </c>
      <c r="C441" s="20" t="s">
        <v>283</v>
      </c>
      <c r="D441" s="20" t="s">
        <v>50</v>
      </c>
      <c r="E441" s="39">
        <v>45828</v>
      </c>
      <c r="F441" s="20" t="s">
        <v>248</v>
      </c>
      <c r="G441" s="41" t="s">
        <v>438</v>
      </c>
      <c r="H441" s="22">
        <v>0</v>
      </c>
      <c r="I441" s="22">
        <v>46990</v>
      </c>
      <c r="J441" s="22">
        <v>0</v>
      </c>
      <c r="K441" s="22">
        <v>0</v>
      </c>
      <c r="L441" s="22">
        <v>46990</v>
      </c>
      <c r="M441" s="22">
        <v>0</v>
      </c>
      <c r="N441" s="54">
        <v>46990</v>
      </c>
      <c r="O441" s="22">
        <v>0</v>
      </c>
      <c r="P441" s="22">
        <v>0</v>
      </c>
      <c r="Q441" s="22">
        <v>46990</v>
      </c>
      <c r="R441" s="22">
        <v>0</v>
      </c>
    </row>
    <row r="442" spans="1:18" x14ac:dyDescent="0.2">
      <c r="A442" s="21" t="s">
        <v>1273</v>
      </c>
      <c r="B442" s="20" t="s">
        <v>1274</v>
      </c>
      <c r="C442" s="20" t="s">
        <v>283</v>
      </c>
      <c r="D442" s="20" t="s">
        <v>50</v>
      </c>
      <c r="E442" s="39">
        <v>45852</v>
      </c>
      <c r="F442" s="20" t="s">
        <v>248</v>
      </c>
      <c r="G442" s="41" t="s">
        <v>438</v>
      </c>
      <c r="H442" s="22">
        <v>0</v>
      </c>
      <c r="I442" s="22">
        <v>59944</v>
      </c>
      <c r="J442" s="22">
        <v>0</v>
      </c>
      <c r="K442" s="22">
        <v>0</v>
      </c>
      <c r="L442" s="22">
        <v>59944</v>
      </c>
      <c r="M442" s="22">
        <v>0</v>
      </c>
      <c r="N442" s="54">
        <v>59944</v>
      </c>
      <c r="O442" s="22">
        <v>0</v>
      </c>
      <c r="P442" s="22">
        <v>0</v>
      </c>
      <c r="Q442" s="22">
        <v>59944</v>
      </c>
      <c r="R442" s="22">
        <v>0</v>
      </c>
    </row>
    <row r="443" spans="1:18" x14ac:dyDescent="0.2">
      <c r="A443" s="21" t="s">
        <v>1275</v>
      </c>
      <c r="B443" s="20" t="s">
        <v>1276</v>
      </c>
      <c r="C443" s="20" t="s">
        <v>283</v>
      </c>
      <c r="D443" s="20" t="s">
        <v>50</v>
      </c>
      <c r="E443" s="39">
        <v>45929</v>
      </c>
      <c r="F443" s="20" t="s">
        <v>248</v>
      </c>
      <c r="G443" s="41" t="s">
        <v>438</v>
      </c>
      <c r="H443" s="22">
        <v>0</v>
      </c>
      <c r="I443" s="22">
        <v>114300</v>
      </c>
      <c r="J443" s="22">
        <v>0</v>
      </c>
      <c r="K443" s="22">
        <v>0</v>
      </c>
      <c r="L443" s="22">
        <v>114300</v>
      </c>
      <c r="M443" s="22">
        <v>0</v>
      </c>
      <c r="N443" s="54">
        <v>114300</v>
      </c>
      <c r="O443" s="22">
        <v>0</v>
      </c>
      <c r="P443" s="22">
        <v>0</v>
      </c>
      <c r="Q443" s="22">
        <v>114300</v>
      </c>
      <c r="R443" s="22">
        <v>0</v>
      </c>
    </row>
    <row r="444" spans="1:18" x14ac:dyDescent="0.2">
      <c r="A444" s="21" t="s">
        <v>1277</v>
      </c>
      <c r="B444" s="20" t="s">
        <v>1266</v>
      </c>
      <c r="C444" s="20" t="s">
        <v>283</v>
      </c>
      <c r="D444" s="20" t="s">
        <v>50</v>
      </c>
      <c r="E444" s="39">
        <v>45762</v>
      </c>
      <c r="F444" s="20" t="s">
        <v>248</v>
      </c>
      <c r="G444" s="41" t="s">
        <v>405</v>
      </c>
      <c r="H444" s="22">
        <v>0</v>
      </c>
      <c r="I444" s="22">
        <v>515000</v>
      </c>
      <c r="J444" s="22">
        <v>0</v>
      </c>
      <c r="K444" s="22">
        <v>0</v>
      </c>
      <c r="L444" s="22">
        <v>515000</v>
      </c>
      <c r="M444" s="22">
        <v>0</v>
      </c>
      <c r="N444" s="54">
        <v>53397</v>
      </c>
      <c r="O444" s="22">
        <v>0</v>
      </c>
      <c r="P444" s="22">
        <v>0</v>
      </c>
      <c r="Q444" s="22">
        <v>53397</v>
      </c>
      <c r="R444" s="22">
        <v>461603</v>
      </c>
    </row>
    <row r="445" spans="1:18" x14ac:dyDescent="0.2">
      <c r="A445" s="21" t="s">
        <v>1278</v>
      </c>
      <c r="B445" s="20" t="s">
        <v>1279</v>
      </c>
      <c r="C445" s="20" t="s">
        <v>283</v>
      </c>
      <c r="D445" s="20" t="s">
        <v>50</v>
      </c>
      <c r="E445" s="39">
        <v>45686</v>
      </c>
      <c r="F445" s="20" t="s">
        <v>248</v>
      </c>
      <c r="G445" s="41" t="s">
        <v>405</v>
      </c>
      <c r="H445" s="22">
        <v>0</v>
      </c>
      <c r="I445" s="22">
        <v>500688</v>
      </c>
      <c r="J445" s="22">
        <v>0</v>
      </c>
      <c r="K445" s="22">
        <v>0</v>
      </c>
      <c r="L445" s="22">
        <v>500688</v>
      </c>
      <c r="M445" s="22">
        <v>0</v>
      </c>
      <c r="N445" s="54">
        <v>66954</v>
      </c>
      <c r="O445" s="22">
        <v>0</v>
      </c>
      <c r="P445" s="22">
        <v>0</v>
      </c>
      <c r="Q445" s="22">
        <v>66954</v>
      </c>
      <c r="R445" s="22">
        <v>433734</v>
      </c>
    </row>
    <row r="446" spans="1:18" x14ac:dyDescent="0.2">
      <c r="A446" s="21" t="s">
        <v>1106</v>
      </c>
      <c r="B446" s="20" t="s">
        <v>1107</v>
      </c>
      <c r="C446" s="20" t="s">
        <v>283</v>
      </c>
      <c r="D446" s="20" t="s">
        <v>50</v>
      </c>
      <c r="E446" s="39">
        <v>40823</v>
      </c>
      <c r="F446" s="20" t="s">
        <v>248</v>
      </c>
      <c r="G446" s="41" t="s">
        <v>405</v>
      </c>
      <c r="H446" s="22">
        <v>214488</v>
      </c>
      <c r="I446" s="22">
        <v>0</v>
      </c>
      <c r="J446" s="22">
        <v>214488</v>
      </c>
      <c r="K446" s="22">
        <v>0</v>
      </c>
      <c r="L446" s="22">
        <v>0</v>
      </c>
      <c r="M446" s="22">
        <v>193072</v>
      </c>
      <c r="N446" s="54">
        <v>21416</v>
      </c>
      <c r="O446" s="22">
        <v>214488</v>
      </c>
      <c r="P446" s="22">
        <v>0</v>
      </c>
      <c r="Q446" s="22">
        <v>0</v>
      </c>
      <c r="R446" s="22">
        <v>0</v>
      </c>
    </row>
    <row r="447" spans="1:18" x14ac:dyDescent="0.2">
      <c r="A447" s="21" t="s">
        <v>1108</v>
      </c>
      <c r="B447" s="20" t="s">
        <v>1109</v>
      </c>
      <c r="C447" s="20" t="s">
        <v>283</v>
      </c>
      <c r="D447" s="20" t="s">
        <v>50</v>
      </c>
      <c r="E447" s="39">
        <v>40823</v>
      </c>
      <c r="F447" s="20" t="s">
        <v>248</v>
      </c>
      <c r="G447" s="41" t="s">
        <v>405</v>
      </c>
      <c r="H447" s="22">
        <v>214488</v>
      </c>
      <c r="I447" s="22">
        <v>0</v>
      </c>
      <c r="J447" s="22">
        <v>214488</v>
      </c>
      <c r="K447" s="22">
        <v>0</v>
      </c>
      <c r="L447" s="22">
        <v>0</v>
      </c>
      <c r="M447" s="22">
        <v>193072</v>
      </c>
      <c r="N447" s="54">
        <v>21416</v>
      </c>
      <c r="O447" s="22">
        <v>214488</v>
      </c>
      <c r="P447" s="22">
        <v>0</v>
      </c>
      <c r="Q447" s="22">
        <v>0</v>
      </c>
      <c r="R447" s="22">
        <v>0</v>
      </c>
    </row>
    <row r="448" spans="1:18" x14ac:dyDescent="0.2">
      <c r="A448" s="21" t="s">
        <v>1110</v>
      </c>
      <c r="B448" s="20" t="s">
        <v>1111</v>
      </c>
      <c r="C448" s="20" t="s">
        <v>283</v>
      </c>
      <c r="D448" s="20" t="s">
        <v>50</v>
      </c>
      <c r="E448" s="39">
        <v>40823</v>
      </c>
      <c r="F448" s="20" t="s">
        <v>248</v>
      </c>
      <c r="G448" s="41" t="s">
        <v>405</v>
      </c>
      <c r="H448" s="22">
        <v>214488</v>
      </c>
      <c r="I448" s="22">
        <v>0</v>
      </c>
      <c r="J448" s="22">
        <v>214488</v>
      </c>
      <c r="K448" s="22">
        <v>0</v>
      </c>
      <c r="L448" s="22">
        <v>0</v>
      </c>
      <c r="M448" s="22">
        <v>193072</v>
      </c>
      <c r="N448" s="54">
        <v>21416</v>
      </c>
      <c r="O448" s="22">
        <v>214488</v>
      </c>
      <c r="P448" s="22">
        <v>0</v>
      </c>
      <c r="Q448" s="22">
        <v>0</v>
      </c>
      <c r="R448" s="22">
        <v>0</v>
      </c>
    </row>
    <row r="449" spans="1:18" x14ac:dyDescent="0.2">
      <c r="A449" s="21" t="s">
        <v>1112</v>
      </c>
      <c r="B449" s="20" t="s">
        <v>1113</v>
      </c>
      <c r="C449" s="20" t="s">
        <v>283</v>
      </c>
      <c r="D449" s="20" t="s">
        <v>50</v>
      </c>
      <c r="E449" s="39">
        <v>40823</v>
      </c>
      <c r="F449" s="20" t="s">
        <v>248</v>
      </c>
      <c r="G449" s="41" t="s">
        <v>405</v>
      </c>
      <c r="H449" s="22">
        <v>214488</v>
      </c>
      <c r="I449" s="22">
        <v>0</v>
      </c>
      <c r="J449" s="22">
        <v>214488</v>
      </c>
      <c r="K449" s="22">
        <v>0</v>
      </c>
      <c r="L449" s="22">
        <v>0</v>
      </c>
      <c r="M449" s="22">
        <v>193072</v>
      </c>
      <c r="N449" s="54">
        <v>21416</v>
      </c>
      <c r="O449" s="22">
        <v>214488</v>
      </c>
      <c r="P449" s="22">
        <v>0</v>
      </c>
      <c r="Q449" s="22">
        <v>0</v>
      </c>
      <c r="R449" s="22">
        <v>0</v>
      </c>
    </row>
    <row r="450" spans="1:18" x14ac:dyDescent="0.2">
      <c r="A450" s="21" t="s">
        <v>1114</v>
      </c>
      <c r="B450" s="20" t="s">
        <v>1111</v>
      </c>
      <c r="C450" s="20" t="s">
        <v>283</v>
      </c>
      <c r="D450" s="20" t="s">
        <v>50</v>
      </c>
      <c r="E450" s="39">
        <v>40823</v>
      </c>
      <c r="F450" s="20" t="s">
        <v>248</v>
      </c>
      <c r="G450" s="41" t="s">
        <v>405</v>
      </c>
      <c r="H450" s="22">
        <v>214488</v>
      </c>
      <c r="I450" s="22">
        <v>0</v>
      </c>
      <c r="J450" s="22">
        <v>214488</v>
      </c>
      <c r="K450" s="22">
        <v>0</v>
      </c>
      <c r="L450" s="22">
        <v>0</v>
      </c>
      <c r="M450" s="22">
        <v>193072</v>
      </c>
      <c r="N450" s="54">
        <v>21416</v>
      </c>
      <c r="O450" s="22">
        <v>214488</v>
      </c>
      <c r="P450" s="22">
        <v>0</v>
      </c>
      <c r="Q450" s="22">
        <v>0</v>
      </c>
      <c r="R450" s="22">
        <v>0</v>
      </c>
    </row>
    <row r="451" spans="1:18" x14ac:dyDescent="0.2">
      <c r="A451" s="21" t="s">
        <v>1115</v>
      </c>
      <c r="B451" s="20" t="s">
        <v>1116</v>
      </c>
      <c r="C451" s="20" t="s">
        <v>283</v>
      </c>
      <c r="D451" s="20" t="s">
        <v>50</v>
      </c>
      <c r="E451" s="39">
        <v>41165</v>
      </c>
      <c r="F451" s="20" t="s">
        <v>248</v>
      </c>
      <c r="G451" s="41" t="s">
        <v>405</v>
      </c>
      <c r="H451" s="22">
        <v>45367</v>
      </c>
      <c r="I451" s="22">
        <v>0</v>
      </c>
      <c r="J451" s="22">
        <v>45367</v>
      </c>
      <c r="K451" s="22">
        <v>0</v>
      </c>
      <c r="L451" s="22">
        <v>0</v>
      </c>
      <c r="M451" s="22">
        <v>40860</v>
      </c>
      <c r="N451" s="54">
        <v>4507</v>
      </c>
      <c r="O451" s="22">
        <v>45367</v>
      </c>
      <c r="P451" s="22">
        <v>0</v>
      </c>
      <c r="Q451" s="22">
        <v>0</v>
      </c>
      <c r="R451" s="22">
        <v>0</v>
      </c>
    </row>
    <row r="452" spans="1:18" x14ac:dyDescent="0.2">
      <c r="A452" s="21" t="s">
        <v>423</v>
      </c>
      <c r="B452" s="20" t="s">
        <v>424</v>
      </c>
      <c r="C452" s="20" t="s">
        <v>425</v>
      </c>
      <c r="D452" s="20" t="s">
        <v>52</v>
      </c>
      <c r="E452" s="39">
        <v>42535</v>
      </c>
      <c r="F452" s="20" t="s">
        <v>248</v>
      </c>
      <c r="G452" s="41" t="s">
        <v>405</v>
      </c>
      <c r="H452" s="22">
        <v>247730</v>
      </c>
      <c r="I452" s="22">
        <v>0</v>
      </c>
      <c r="J452" s="22">
        <v>247730</v>
      </c>
      <c r="K452" s="22">
        <v>0</v>
      </c>
      <c r="L452" s="22">
        <v>0</v>
      </c>
      <c r="M452" s="22">
        <v>247730</v>
      </c>
      <c r="N452" s="54">
        <v>0</v>
      </c>
      <c r="O452" s="22">
        <v>247730</v>
      </c>
      <c r="P452" s="22">
        <v>0</v>
      </c>
      <c r="Q452" s="22">
        <v>0</v>
      </c>
      <c r="R452" s="22">
        <v>0</v>
      </c>
    </row>
    <row r="453" spans="1:18" x14ac:dyDescent="0.2">
      <c r="A453" s="21" t="s">
        <v>426</v>
      </c>
      <c r="B453" s="20" t="s">
        <v>427</v>
      </c>
      <c r="C453" s="20" t="s">
        <v>425</v>
      </c>
      <c r="D453" s="20" t="s">
        <v>52</v>
      </c>
      <c r="E453" s="39">
        <v>42544</v>
      </c>
      <c r="F453" s="20" t="s">
        <v>248</v>
      </c>
      <c r="G453" s="41" t="s">
        <v>405</v>
      </c>
      <c r="H453" s="22">
        <v>148000</v>
      </c>
      <c r="I453" s="22">
        <v>0</v>
      </c>
      <c r="J453" s="22">
        <v>148000</v>
      </c>
      <c r="K453" s="22">
        <v>0</v>
      </c>
      <c r="L453" s="22">
        <v>0</v>
      </c>
      <c r="M453" s="22">
        <v>148000</v>
      </c>
      <c r="N453" s="54">
        <v>0</v>
      </c>
      <c r="O453" s="22">
        <v>148000</v>
      </c>
      <c r="P453" s="22">
        <v>0</v>
      </c>
      <c r="Q453" s="22">
        <v>0</v>
      </c>
      <c r="R453" s="22">
        <v>0</v>
      </c>
    </row>
    <row r="454" spans="1:18" x14ac:dyDescent="0.2">
      <c r="A454" s="21" t="s">
        <v>430</v>
      </c>
      <c r="B454" s="20" t="s">
        <v>431</v>
      </c>
      <c r="C454" s="20" t="s">
        <v>425</v>
      </c>
      <c r="D454" s="20" t="s">
        <v>52</v>
      </c>
      <c r="E454" s="39">
        <v>42919</v>
      </c>
      <c r="F454" s="20" t="s">
        <v>248</v>
      </c>
      <c r="G454" s="41" t="s">
        <v>405</v>
      </c>
      <c r="H454" s="22">
        <v>127990</v>
      </c>
      <c r="I454" s="22">
        <v>0</v>
      </c>
      <c r="J454" s="22">
        <v>127990</v>
      </c>
      <c r="K454" s="22">
        <v>0</v>
      </c>
      <c r="L454" s="22">
        <v>0</v>
      </c>
      <c r="M454" s="22">
        <v>127990</v>
      </c>
      <c r="N454" s="54">
        <v>0</v>
      </c>
      <c r="O454" s="22">
        <v>127990</v>
      </c>
      <c r="P454" s="22">
        <v>0</v>
      </c>
      <c r="Q454" s="22">
        <v>0</v>
      </c>
      <c r="R454" s="22">
        <v>0</v>
      </c>
    </row>
    <row r="455" spans="1:18" x14ac:dyDescent="0.2">
      <c r="A455" s="21" t="s">
        <v>432</v>
      </c>
      <c r="B455" s="20" t="s">
        <v>433</v>
      </c>
      <c r="C455" s="20" t="s">
        <v>425</v>
      </c>
      <c r="D455" s="20" t="s">
        <v>52</v>
      </c>
      <c r="E455" s="39">
        <v>42929</v>
      </c>
      <c r="F455" s="20" t="s">
        <v>248</v>
      </c>
      <c r="G455" s="41" t="s">
        <v>405</v>
      </c>
      <c r="H455" s="22">
        <v>141605</v>
      </c>
      <c r="I455" s="22">
        <v>0</v>
      </c>
      <c r="J455" s="22">
        <v>141605</v>
      </c>
      <c r="K455" s="22">
        <v>0</v>
      </c>
      <c r="L455" s="22">
        <v>0</v>
      </c>
      <c r="M455" s="22">
        <v>141605</v>
      </c>
      <c r="N455" s="54">
        <v>0</v>
      </c>
      <c r="O455" s="22">
        <v>141605</v>
      </c>
      <c r="P455" s="22">
        <v>0</v>
      </c>
      <c r="Q455" s="22">
        <v>0</v>
      </c>
      <c r="R455" s="22">
        <v>0</v>
      </c>
    </row>
    <row r="456" spans="1:18" x14ac:dyDescent="0.2">
      <c r="A456" s="21" t="s">
        <v>434</v>
      </c>
      <c r="B456" s="20" t="s">
        <v>435</v>
      </c>
      <c r="C456" s="20" t="s">
        <v>425</v>
      </c>
      <c r="D456" s="20" t="s">
        <v>52</v>
      </c>
      <c r="E456" s="39">
        <v>42949</v>
      </c>
      <c r="F456" s="20" t="s">
        <v>248</v>
      </c>
      <c r="G456" s="41" t="s">
        <v>405</v>
      </c>
      <c r="H456" s="22">
        <v>177500</v>
      </c>
      <c r="I456" s="22">
        <v>0</v>
      </c>
      <c r="J456" s="22">
        <v>177500</v>
      </c>
      <c r="K456" s="22">
        <v>0</v>
      </c>
      <c r="L456" s="22">
        <v>0</v>
      </c>
      <c r="M456" s="22">
        <v>177500</v>
      </c>
      <c r="N456" s="54">
        <v>0</v>
      </c>
      <c r="O456" s="22">
        <v>177500</v>
      </c>
      <c r="P456" s="22">
        <v>0</v>
      </c>
      <c r="Q456" s="22">
        <v>0</v>
      </c>
      <c r="R456" s="22">
        <v>0</v>
      </c>
    </row>
    <row r="457" spans="1:18" x14ac:dyDescent="0.2">
      <c r="A457" s="21" t="s">
        <v>456</v>
      </c>
      <c r="B457" s="20" t="s">
        <v>457</v>
      </c>
      <c r="C457" s="20" t="s">
        <v>425</v>
      </c>
      <c r="D457" s="20" t="s">
        <v>52</v>
      </c>
      <c r="E457" s="39">
        <v>43216</v>
      </c>
      <c r="F457" s="20" t="s">
        <v>248</v>
      </c>
      <c r="G457" s="41" t="s">
        <v>405</v>
      </c>
      <c r="H457" s="22">
        <v>199000</v>
      </c>
      <c r="I457" s="22">
        <v>0</v>
      </c>
      <c r="J457" s="22">
        <v>199000</v>
      </c>
      <c r="K457" s="22">
        <v>0</v>
      </c>
      <c r="L457" s="22">
        <v>0</v>
      </c>
      <c r="M457" s="22">
        <v>192910</v>
      </c>
      <c r="N457" s="54">
        <v>6090</v>
      </c>
      <c r="O457" s="22">
        <v>199000</v>
      </c>
      <c r="P457" s="22">
        <v>0</v>
      </c>
      <c r="Q457" s="22">
        <v>0</v>
      </c>
      <c r="R457" s="22">
        <v>0</v>
      </c>
    </row>
    <row r="458" spans="1:18" x14ac:dyDescent="0.2">
      <c r="A458" s="21" t="s">
        <v>477</v>
      </c>
      <c r="B458" s="20" t="s">
        <v>478</v>
      </c>
      <c r="C458" s="20" t="s">
        <v>425</v>
      </c>
      <c r="D458" s="20" t="s">
        <v>52</v>
      </c>
      <c r="E458" s="39">
        <v>43558</v>
      </c>
      <c r="F458" s="20" t="s">
        <v>248</v>
      </c>
      <c r="G458" s="41" t="s">
        <v>405</v>
      </c>
      <c r="H458" s="22">
        <v>14909800</v>
      </c>
      <c r="I458" s="22">
        <v>0</v>
      </c>
      <c r="J458" s="22">
        <v>0</v>
      </c>
      <c r="K458" s="22">
        <v>0</v>
      </c>
      <c r="L458" s="22">
        <v>14909800</v>
      </c>
      <c r="M458" s="22">
        <v>12426606</v>
      </c>
      <c r="N458" s="54">
        <v>2161919</v>
      </c>
      <c r="O458" s="22">
        <v>0</v>
      </c>
      <c r="P458" s="22">
        <v>0</v>
      </c>
      <c r="Q458" s="22">
        <v>14588525</v>
      </c>
      <c r="R458" s="22">
        <v>321275</v>
      </c>
    </row>
    <row r="459" spans="1:18" x14ac:dyDescent="0.2">
      <c r="A459" s="21" t="s">
        <v>481</v>
      </c>
      <c r="B459" s="20" t="s">
        <v>482</v>
      </c>
      <c r="C459" s="20" t="s">
        <v>425</v>
      </c>
      <c r="D459" s="20" t="s">
        <v>52</v>
      </c>
      <c r="E459" s="39">
        <v>43630</v>
      </c>
      <c r="F459" s="20" t="s">
        <v>248</v>
      </c>
      <c r="G459" s="41" t="s">
        <v>405</v>
      </c>
      <c r="H459" s="22">
        <v>1800000</v>
      </c>
      <c r="I459" s="22">
        <v>0</v>
      </c>
      <c r="J459" s="22">
        <v>0</v>
      </c>
      <c r="K459" s="22">
        <v>0</v>
      </c>
      <c r="L459" s="22">
        <v>1800000</v>
      </c>
      <c r="M459" s="22">
        <v>1448727</v>
      </c>
      <c r="N459" s="54">
        <v>260999</v>
      </c>
      <c r="O459" s="22">
        <v>0</v>
      </c>
      <c r="P459" s="22">
        <v>0</v>
      </c>
      <c r="Q459" s="22">
        <v>1709726</v>
      </c>
      <c r="R459" s="22">
        <v>90274</v>
      </c>
    </row>
    <row r="460" spans="1:18" x14ac:dyDescent="0.2">
      <c r="A460" s="21" t="s">
        <v>1036</v>
      </c>
      <c r="B460" s="20" t="s">
        <v>262</v>
      </c>
      <c r="C460" s="20" t="s">
        <v>425</v>
      </c>
      <c r="D460" s="20" t="s">
        <v>52</v>
      </c>
      <c r="E460" s="39">
        <v>45084</v>
      </c>
      <c r="F460" s="20" t="s">
        <v>248</v>
      </c>
      <c r="G460" s="41" t="s">
        <v>405</v>
      </c>
      <c r="H460" s="22">
        <v>242000</v>
      </c>
      <c r="I460" s="22">
        <v>0</v>
      </c>
      <c r="J460" s="22">
        <v>0</v>
      </c>
      <c r="K460" s="22">
        <v>0</v>
      </c>
      <c r="L460" s="22">
        <v>242000</v>
      </c>
      <c r="M460" s="22">
        <v>55083</v>
      </c>
      <c r="N460" s="54">
        <v>35088</v>
      </c>
      <c r="O460" s="22">
        <v>0</v>
      </c>
      <c r="P460" s="22">
        <v>0</v>
      </c>
      <c r="Q460" s="22">
        <v>90171</v>
      </c>
      <c r="R460" s="22">
        <v>151829</v>
      </c>
    </row>
    <row r="461" spans="1:18" x14ac:dyDescent="0.2">
      <c r="A461" s="21" t="s">
        <v>1037</v>
      </c>
      <c r="B461" s="20" t="s">
        <v>263</v>
      </c>
      <c r="C461" s="20" t="s">
        <v>425</v>
      </c>
      <c r="D461" s="20" t="s">
        <v>52</v>
      </c>
      <c r="E461" s="39">
        <v>45099</v>
      </c>
      <c r="F461" s="20" t="s">
        <v>248</v>
      </c>
      <c r="G461" s="41" t="s">
        <v>405</v>
      </c>
      <c r="H461" s="22">
        <v>323850</v>
      </c>
      <c r="I461" s="22">
        <v>0</v>
      </c>
      <c r="J461" s="22">
        <v>0</v>
      </c>
      <c r="K461" s="22">
        <v>0</v>
      </c>
      <c r="L461" s="22">
        <v>323850</v>
      </c>
      <c r="M461" s="22">
        <v>71786</v>
      </c>
      <c r="N461" s="54">
        <v>46958</v>
      </c>
      <c r="O461" s="22">
        <v>0</v>
      </c>
      <c r="P461" s="22">
        <v>0</v>
      </c>
      <c r="Q461" s="22">
        <v>118744</v>
      </c>
      <c r="R461" s="22">
        <v>205106</v>
      </c>
    </row>
    <row r="462" spans="1:18" x14ac:dyDescent="0.2">
      <c r="A462" s="21" t="s">
        <v>1280</v>
      </c>
      <c r="B462" s="20" t="s">
        <v>1281</v>
      </c>
      <c r="C462" s="20" t="s">
        <v>425</v>
      </c>
      <c r="D462" s="20" t="s">
        <v>52</v>
      </c>
      <c r="E462" s="39">
        <v>45658</v>
      </c>
      <c r="F462" s="20" t="s">
        <v>248</v>
      </c>
      <c r="G462" s="41" t="s">
        <v>438</v>
      </c>
      <c r="H462" s="22">
        <v>0</v>
      </c>
      <c r="I462" s="22">
        <v>133975</v>
      </c>
      <c r="J462" s="22">
        <v>133975</v>
      </c>
      <c r="K462" s="22">
        <v>0</v>
      </c>
      <c r="L462" s="22">
        <v>0</v>
      </c>
      <c r="M462" s="22">
        <v>0</v>
      </c>
      <c r="N462" s="54">
        <v>133975</v>
      </c>
      <c r="O462" s="22">
        <v>133975</v>
      </c>
      <c r="P462" s="22">
        <v>0</v>
      </c>
      <c r="Q462" s="22">
        <v>0</v>
      </c>
      <c r="R462" s="22">
        <v>0</v>
      </c>
    </row>
    <row r="463" spans="1:18" x14ac:dyDescent="0.2">
      <c r="A463" s="21" t="s">
        <v>322</v>
      </c>
      <c r="B463" s="20" t="s">
        <v>323</v>
      </c>
      <c r="C463" s="20" t="s">
        <v>324</v>
      </c>
      <c r="D463" s="20" t="s">
        <v>40</v>
      </c>
      <c r="E463" s="39">
        <v>41773</v>
      </c>
      <c r="F463" s="20" t="s">
        <v>248</v>
      </c>
      <c r="G463" s="41" t="s">
        <v>325</v>
      </c>
      <c r="H463" s="22">
        <v>1194177</v>
      </c>
      <c r="I463" s="22">
        <v>0</v>
      </c>
      <c r="J463" s="22">
        <v>0</v>
      </c>
      <c r="K463" s="22">
        <v>0</v>
      </c>
      <c r="L463" s="22">
        <v>1194177</v>
      </c>
      <c r="M463" s="22">
        <v>1194177</v>
      </c>
      <c r="N463" s="54">
        <v>0</v>
      </c>
      <c r="O463" s="22">
        <v>0</v>
      </c>
      <c r="P463" s="22">
        <v>0</v>
      </c>
      <c r="Q463" s="22">
        <v>1194177</v>
      </c>
      <c r="R463" s="22">
        <v>0</v>
      </c>
    </row>
    <row r="464" spans="1:18" x14ac:dyDescent="0.2">
      <c r="A464" s="21" t="s">
        <v>398</v>
      </c>
      <c r="B464" s="20" t="s">
        <v>399</v>
      </c>
      <c r="C464" s="20" t="s">
        <v>324</v>
      </c>
      <c r="D464" s="20" t="s">
        <v>40</v>
      </c>
      <c r="E464" s="39">
        <v>42397</v>
      </c>
      <c r="F464" s="20" t="s">
        <v>248</v>
      </c>
      <c r="G464" s="41" t="s">
        <v>325</v>
      </c>
      <c r="H464" s="22">
        <v>923890</v>
      </c>
      <c r="I464" s="22">
        <v>0</v>
      </c>
      <c r="J464" s="22">
        <v>0</v>
      </c>
      <c r="K464" s="22">
        <v>0</v>
      </c>
      <c r="L464" s="22">
        <v>923890</v>
      </c>
      <c r="M464" s="22">
        <v>923890</v>
      </c>
      <c r="N464" s="54">
        <v>0</v>
      </c>
      <c r="O464" s="22">
        <v>0</v>
      </c>
      <c r="P464" s="22">
        <v>0</v>
      </c>
      <c r="Q464" s="22">
        <v>923890</v>
      </c>
      <c r="R464" s="22">
        <v>0</v>
      </c>
    </row>
    <row r="465" spans="1:18" x14ac:dyDescent="0.2">
      <c r="A465" s="21" t="s">
        <v>522</v>
      </c>
      <c r="B465" s="20" t="s">
        <v>523</v>
      </c>
      <c r="C465" s="20" t="s">
        <v>324</v>
      </c>
      <c r="D465" s="20" t="s">
        <v>40</v>
      </c>
      <c r="E465" s="39">
        <v>43819</v>
      </c>
      <c r="F465" s="20" t="s">
        <v>248</v>
      </c>
      <c r="G465" s="41" t="s">
        <v>325</v>
      </c>
      <c r="H465" s="22">
        <v>11896434</v>
      </c>
      <c r="I465" s="22">
        <v>0</v>
      </c>
      <c r="J465" s="22">
        <v>0</v>
      </c>
      <c r="K465" s="22">
        <v>0</v>
      </c>
      <c r="L465" s="22">
        <v>11896434</v>
      </c>
      <c r="M465" s="22">
        <v>11612291</v>
      </c>
      <c r="N465" s="54">
        <v>284143</v>
      </c>
      <c r="O465" s="22">
        <v>0</v>
      </c>
      <c r="P465" s="22">
        <v>0</v>
      </c>
      <c r="Q465" s="22">
        <v>11896434</v>
      </c>
      <c r="R465" s="22">
        <v>0</v>
      </c>
    </row>
    <row r="466" spans="1:18" x14ac:dyDescent="0.2">
      <c r="A466" s="21" t="s">
        <v>524</v>
      </c>
      <c r="B466" s="20" t="s">
        <v>525</v>
      </c>
      <c r="C466" s="20" t="s">
        <v>324</v>
      </c>
      <c r="D466" s="20" t="s">
        <v>40</v>
      </c>
      <c r="E466" s="39">
        <v>43819</v>
      </c>
      <c r="F466" s="20" t="s">
        <v>248</v>
      </c>
      <c r="G466" s="41" t="s">
        <v>325</v>
      </c>
      <c r="H466" s="22">
        <v>11937968</v>
      </c>
      <c r="I466" s="22">
        <v>0</v>
      </c>
      <c r="J466" s="22">
        <v>0</v>
      </c>
      <c r="K466" s="22">
        <v>0</v>
      </c>
      <c r="L466" s="22">
        <v>11937968</v>
      </c>
      <c r="M466" s="22">
        <v>11628898</v>
      </c>
      <c r="N466" s="54">
        <v>309070</v>
      </c>
      <c r="O466" s="22">
        <v>0</v>
      </c>
      <c r="P466" s="22">
        <v>0</v>
      </c>
      <c r="Q466" s="22">
        <v>11937968</v>
      </c>
      <c r="R466" s="22">
        <v>0</v>
      </c>
    </row>
    <row r="467" spans="1:18" x14ac:dyDescent="0.2">
      <c r="A467" s="21" t="s">
        <v>526</v>
      </c>
      <c r="B467" s="20" t="s">
        <v>527</v>
      </c>
      <c r="C467" s="20" t="s">
        <v>324</v>
      </c>
      <c r="D467" s="20" t="s">
        <v>40</v>
      </c>
      <c r="E467" s="39">
        <v>43819</v>
      </c>
      <c r="F467" s="20" t="s">
        <v>248</v>
      </c>
      <c r="G467" s="41" t="s">
        <v>325</v>
      </c>
      <c r="H467" s="22">
        <v>11896433</v>
      </c>
      <c r="I467" s="22">
        <v>0</v>
      </c>
      <c r="J467" s="22">
        <v>0</v>
      </c>
      <c r="K467" s="22">
        <v>0</v>
      </c>
      <c r="L467" s="22">
        <v>11896433</v>
      </c>
      <c r="M467" s="22">
        <v>11612277</v>
      </c>
      <c r="N467" s="54">
        <v>284156</v>
      </c>
      <c r="O467" s="22">
        <v>0</v>
      </c>
      <c r="P467" s="22">
        <v>0</v>
      </c>
      <c r="Q467" s="22">
        <v>11896433</v>
      </c>
      <c r="R467" s="22">
        <v>0</v>
      </c>
    </row>
    <row r="468" spans="1:18" x14ac:dyDescent="0.2">
      <c r="A468" s="21" t="s">
        <v>528</v>
      </c>
      <c r="B468" s="20" t="s">
        <v>529</v>
      </c>
      <c r="C468" s="20" t="s">
        <v>324</v>
      </c>
      <c r="D468" s="20" t="s">
        <v>40</v>
      </c>
      <c r="E468" s="39">
        <v>43819</v>
      </c>
      <c r="F468" s="20" t="s">
        <v>248</v>
      </c>
      <c r="G468" s="41" t="s">
        <v>325</v>
      </c>
      <c r="H468" s="22">
        <v>11896433</v>
      </c>
      <c r="I468" s="22">
        <v>0</v>
      </c>
      <c r="J468" s="22">
        <v>0</v>
      </c>
      <c r="K468" s="22">
        <v>0</v>
      </c>
      <c r="L468" s="22">
        <v>11896433</v>
      </c>
      <c r="M468" s="22">
        <v>11612277</v>
      </c>
      <c r="N468" s="54">
        <v>284156</v>
      </c>
      <c r="O468" s="22">
        <v>0</v>
      </c>
      <c r="P468" s="22">
        <v>0</v>
      </c>
      <c r="Q468" s="22">
        <v>11896433</v>
      </c>
      <c r="R468" s="22">
        <v>0</v>
      </c>
    </row>
    <row r="469" spans="1:18" x14ac:dyDescent="0.2">
      <c r="A469" s="21" t="s">
        <v>530</v>
      </c>
      <c r="B469" s="20" t="s">
        <v>531</v>
      </c>
      <c r="C469" s="20" t="s">
        <v>324</v>
      </c>
      <c r="D469" s="20" t="s">
        <v>40</v>
      </c>
      <c r="E469" s="39">
        <v>43819</v>
      </c>
      <c r="F469" s="20" t="s">
        <v>248</v>
      </c>
      <c r="G469" s="41" t="s">
        <v>325</v>
      </c>
      <c r="H469" s="22">
        <v>11904933</v>
      </c>
      <c r="I469" s="22">
        <v>0</v>
      </c>
      <c r="J469" s="22">
        <v>0</v>
      </c>
      <c r="K469" s="22">
        <v>0</v>
      </c>
      <c r="L469" s="22">
        <v>11904933</v>
      </c>
      <c r="M469" s="22">
        <v>11615684</v>
      </c>
      <c r="N469" s="54">
        <v>289249</v>
      </c>
      <c r="O469" s="22">
        <v>0</v>
      </c>
      <c r="P469" s="22">
        <v>0</v>
      </c>
      <c r="Q469" s="22">
        <v>11904933</v>
      </c>
      <c r="R469" s="22">
        <v>0</v>
      </c>
    </row>
    <row r="470" spans="1:18" x14ac:dyDescent="0.2">
      <c r="A470" s="21" t="s">
        <v>532</v>
      </c>
      <c r="B470" s="20" t="s">
        <v>533</v>
      </c>
      <c r="C470" s="20" t="s">
        <v>324</v>
      </c>
      <c r="D470" s="20" t="s">
        <v>40</v>
      </c>
      <c r="E470" s="39">
        <v>43819</v>
      </c>
      <c r="F470" s="20" t="s">
        <v>248</v>
      </c>
      <c r="G470" s="41" t="s">
        <v>325</v>
      </c>
      <c r="H470" s="22">
        <v>11896433</v>
      </c>
      <c r="I470" s="22">
        <v>0</v>
      </c>
      <c r="J470" s="22">
        <v>0</v>
      </c>
      <c r="K470" s="22">
        <v>0</v>
      </c>
      <c r="L470" s="22">
        <v>11896433</v>
      </c>
      <c r="M470" s="22">
        <v>11612277</v>
      </c>
      <c r="N470" s="54">
        <v>284156</v>
      </c>
      <c r="O470" s="22">
        <v>0</v>
      </c>
      <c r="P470" s="22">
        <v>0</v>
      </c>
      <c r="Q470" s="22">
        <v>11896433</v>
      </c>
      <c r="R470" s="22">
        <v>0</v>
      </c>
    </row>
    <row r="471" spans="1:18" x14ac:dyDescent="0.2">
      <c r="A471" s="21" t="s">
        <v>534</v>
      </c>
      <c r="B471" s="20" t="s">
        <v>535</v>
      </c>
      <c r="C471" s="20" t="s">
        <v>324</v>
      </c>
      <c r="D471" s="20" t="s">
        <v>40</v>
      </c>
      <c r="E471" s="39">
        <v>43819</v>
      </c>
      <c r="F471" s="20" t="s">
        <v>248</v>
      </c>
      <c r="G471" s="41" t="s">
        <v>325</v>
      </c>
      <c r="H471" s="22">
        <v>11904933</v>
      </c>
      <c r="I471" s="22">
        <v>0</v>
      </c>
      <c r="J471" s="22">
        <v>0</v>
      </c>
      <c r="K471" s="22">
        <v>0</v>
      </c>
      <c r="L471" s="22">
        <v>11904933</v>
      </c>
      <c r="M471" s="22">
        <v>11615684</v>
      </c>
      <c r="N471" s="54">
        <v>289249</v>
      </c>
      <c r="O471" s="22">
        <v>0</v>
      </c>
      <c r="P471" s="22">
        <v>0</v>
      </c>
      <c r="Q471" s="22">
        <v>11904933</v>
      </c>
      <c r="R471" s="22">
        <v>0</v>
      </c>
    </row>
    <row r="472" spans="1:18" x14ac:dyDescent="0.2">
      <c r="A472" s="21" t="s">
        <v>536</v>
      </c>
      <c r="B472" s="20" t="s">
        <v>537</v>
      </c>
      <c r="C472" s="20" t="s">
        <v>324</v>
      </c>
      <c r="D472" s="20" t="s">
        <v>40</v>
      </c>
      <c r="E472" s="39">
        <v>43819</v>
      </c>
      <c r="F472" s="20" t="s">
        <v>248</v>
      </c>
      <c r="G472" s="41" t="s">
        <v>325</v>
      </c>
      <c r="H472" s="22">
        <v>9776357</v>
      </c>
      <c r="I472" s="22">
        <v>0</v>
      </c>
      <c r="J472" s="22">
        <v>0</v>
      </c>
      <c r="K472" s="22">
        <v>0</v>
      </c>
      <c r="L472" s="22">
        <v>9776357</v>
      </c>
      <c r="M472" s="22">
        <v>9478268</v>
      </c>
      <c r="N472" s="54">
        <v>298089</v>
      </c>
      <c r="O472" s="22">
        <v>0</v>
      </c>
      <c r="P472" s="22">
        <v>0</v>
      </c>
      <c r="Q472" s="22">
        <v>9776357</v>
      </c>
      <c r="R472" s="22">
        <v>0</v>
      </c>
    </row>
    <row r="473" spans="1:18" x14ac:dyDescent="0.2">
      <c r="A473" s="21" t="s">
        <v>538</v>
      </c>
      <c r="B473" s="20" t="s">
        <v>539</v>
      </c>
      <c r="C473" s="20" t="s">
        <v>324</v>
      </c>
      <c r="D473" s="20" t="s">
        <v>40</v>
      </c>
      <c r="E473" s="39">
        <v>43819</v>
      </c>
      <c r="F473" s="20" t="s">
        <v>248</v>
      </c>
      <c r="G473" s="41" t="s">
        <v>325</v>
      </c>
      <c r="H473" s="22">
        <v>9784857</v>
      </c>
      <c r="I473" s="22">
        <v>0</v>
      </c>
      <c r="J473" s="22">
        <v>0</v>
      </c>
      <c r="K473" s="22">
        <v>0</v>
      </c>
      <c r="L473" s="22">
        <v>9784857</v>
      </c>
      <c r="M473" s="22">
        <v>9481672</v>
      </c>
      <c r="N473" s="54">
        <v>303185</v>
      </c>
      <c r="O473" s="22">
        <v>0</v>
      </c>
      <c r="P473" s="22">
        <v>0</v>
      </c>
      <c r="Q473" s="22">
        <v>9784857</v>
      </c>
      <c r="R473" s="22">
        <v>0</v>
      </c>
    </row>
    <row r="474" spans="1:18" x14ac:dyDescent="0.2">
      <c r="A474" s="21" t="s">
        <v>572</v>
      </c>
      <c r="B474" s="20" t="s">
        <v>573</v>
      </c>
      <c r="C474" s="20" t="s">
        <v>324</v>
      </c>
      <c r="D474" s="20" t="s">
        <v>40</v>
      </c>
      <c r="E474" s="39">
        <v>43969</v>
      </c>
      <c r="F474" s="20" t="s">
        <v>248</v>
      </c>
      <c r="G474" s="41" t="s">
        <v>325</v>
      </c>
      <c r="H474" s="22">
        <v>1655246</v>
      </c>
      <c r="I474" s="22">
        <v>0</v>
      </c>
      <c r="J474" s="22">
        <v>0</v>
      </c>
      <c r="K474" s="22">
        <v>0</v>
      </c>
      <c r="L474" s="22">
        <v>1655246</v>
      </c>
      <c r="M474" s="22">
        <v>1438933</v>
      </c>
      <c r="N474" s="54">
        <v>216313</v>
      </c>
      <c r="O474" s="22">
        <v>0</v>
      </c>
      <c r="P474" s="22">
        <v>0</v>
      </c>
      <c r="Q474" s="22">
        <v>1655246</v>
      </c>
      <c r="R474" s="22">
        <v>0</v>
      </c>
    </row>
    <row r="475" spans="1:18" x14ac:dyDescent="0.2">
      <c r="A475" s="21" t="s">
        <v>574</v>
      </c>
      <c r="B475" s="20" t="s">
        <v>575</v>
      </c>
      <c r="C475" s="20" t="s">
        <v>324</v>
      </c>
      <c r="D475" s="20" t="s">
        <v>40</v>
      </c>
      <c r="E475" s="39">
        <v>43987</v>
      </c>
      <c r="F475" s="20" t="s">
        <v>248</v>
      </c>
      <c r="G475" s="41" t="s">
        <v>325</v>
      </c>
      <c r="H475" s="22">
        <v>2557521</v>
      </c>
      <c r="I475" s="22">
        <v>0</v>
      </c>
      <c r="J475" s="22">
        <v>0</v>
      </c>
      <c r="K475" s="22">
        <v>0</v>
      </c>
      <c r="L475" s="22">
        <v>2557521</v>
      </c>
      <c r="M475" s="22">
        <v>2249715</v>
      </c>
      <c r="N475" s="54">
        <v>307806</v>
      </c>
      <c r="O475" s="22">
        <v>0</v>
      </c>
      <c r="P475" s="22">
        <v>0</v>
      </c>
      <c r="Q475" s="22">
        <v>2557521</v>
      </c>
      <c r="R475" s="22">
        <v>0</v>
      </c>
    </row>
    <row r="476" spans="1:18" x14ac:dyDescent="0.2">
      <c r="A476" s="21" t="s">
        <v>576</v>
      </c>
      <c r="B476" s="20" t="s">
        <v>575</v>
      </c>
      <c r="C476" s="20" t="s">
        <v>324</v>
      </c>
      <c r="D476" s="20" t="s">
        <v>40</v>
      </c>
      <c r="E476" s="39">
        <v>44019</v>
      </c>
      <c r="F476" s="20" t="s">
        <v>248</v>
      </c>
      <c r="G476" s="41" t="s">
        <v>325</v>
      </c>
      <c r="H476" s="22">
        <v>1863847</v>
      </c>
      <c r="I476" s="22">
        <v>0</v>
      </c>
      <c r="J476" s="22">
        <v>0</v>
      </c>
      <c r="K476" s="22">
        <v>0</v>
      </c>
      <c r="L476" s="22">
        <v>1863847</v>
      </c>
      <c r="M476" s="22">
        <v>1585632</v>
      </c>
      <c r="N476" s="54">
        <v>278215</v>
      </c>
      <c r="O476" s="22">
        <v>0</v>
      </c>
      <c r="P476" s="22">
        <v>0</v>
      </c>
      <c r="Q476" s="22">
        <v>1863847</v>
      </c>
      <c r="R476" s="22">
        <v>0</v>
      </c>
    </row>
    <row r="477" spans="1:18" x14ac:dyDescent="0.2">
      <c r="A477" s="21" t="s">
        <v>577</v>
      </c>
      <c r="B477" s="20" t="s">
        <v>575</v>
      </c>
      <c r="C477" s="20" t="s">
        <v>324</v>
      </c>
      <c r="D477" s="20" t="s">
        <v>40</v>
      </c>
      <c r="E477" s="39">
        <v>44036</v>
      </c>
      <c r="F477" s="20" t="s">
        <v>248</v>
      </c>
      <c r="G477" s="41" t="s">
        <v>325</v>
      </c>
      <c r="H477" s="22">
        <v>2518221</v>
      </c>
      <c r="I477" s="22">
        <v>0</v>
      </c>
      <c r="J477" s="22">
        <v>0</v>
      </c>
      <c r="K477" s="22">
        <v>0</v>
      </c>
      <c r="L477" s="22">
        <v>2518221</v>
      </c>
      <c r="M477" s="22">
        <v>2150997</v>
      </c>
      <c r="N477" s="54">
        <v>367224</v>
      </c>
      <c r="O477" s="22">
        <v>0</v>
      </c>
      <c r="P477" s="22">
        <v>0</v>
      </c>
      <c r="Q477" s="22">
        <v>2518221</v>
      </c>
      <c r="R477" s="22">
        <v>0</v>
      </c>
    </row>
    <row r="478" spans="1:18" x14ac:dyDescent="0.2">
      <c r="A478" s="21" t="s">
        <v>578</v>
      </c>
      <c r="B478" s="20" t="s">
        <v>575</v>
      </c>
      <c r="C478" s="20" t="s">
        <v>324</v>
      </c>
      <c r="D478" s="20" t="s">
        <v>40</v>
      </c>
      <c r="E478" s="39">
        <v>44084</v>
      </c>
      <c r="F478" s="20" t="s">
        <v>248</v>
      </c>
      <c r="G478" s="41" t="s">
        <v>325</v>
      </c>
      <c r="H478" s="22">
        <v>1587083</v>
      </c>
      <c r="I478" s="22">
        <v>0</v>
      </c>
      <c r="J478" s="22">
        <v>0</v>
      </c>
      <c r="K478" s="22">
        <v>0</v>
      </c>
      <c r="L478" s="22">
        <v>1587083</v>
      </c>
      <c r="M478" s="22">
        <v>1287133</v>
      </c>
      <c r="N478" s="54">
        <v>299950</v>
      </c>
      <c r="O478" s="22">
        <v>0</v>
      </c>
      <c r="P478" s="22">
        <v>0</v>
      </c>
      <c r="Q478" s="22">
        <v>1587083</v>
      </c>
      <c r="R478" s="22">
        <v>0</v>
      </c>
    </row>
    <row r="479" spans="1:18" x14ac:dyDescent="0.2">
      <c r="A479" s="21" t="s">
        <v>579</v>
      </c>
      <c r="B479" s="20" t="s">
        <v>575</v>
      </c>
      <c r="C479" s="20" t="s">
        <v>324</v>
      </c>
      <c r="D479" s="20" t="s">
        <v>40</v>
      </c>
      <c r="E479" s="39">
        <v>44032</v>
      </c>
      <c r="F479" s="20" t="s">
        <v>248</v>
      </c>
      <c r="G479" s="41" t="s">
        <v>325</v>
      </c>
      <c r="H479" s="22">
        <v>2551521</v>
      </c>
      <c r="I479" s="22">
        <v>0</v>
      </c>
      <c r="J479" s="22">
        <v>0</v>
      </c>
      <c r="K479" s="22">
        <v>0</v>
      </c>
      <c r="L479" s="22">
        <v>2551521</v>
      </c>
      <c r="M479" s="22">
        <v>2185776</v>
      </c>
      <c r="N479" s="54">
        <v>365745</v>
      </c>
      <c r="O479" s="22">
        <v>0</v>
      </c>
      <c r="P479" s="22">
        <v>0</v>
      </c>
      <c r="Q479" s="22">
        <v>2551521</v>
      </c>
      <c r="R479" s="22">
        <v>0</v>
      </c>
    </row>
    <row r="480" spans="1:18" x14ac:dyDescent="0.2">
      <c r="A480" s="21" t="s">
        <v>899</v>
      </c>
      <c r="B480" s="20" t="s">
        <v>900</v>
      </c>
      <c r="C480" s="20" t="s">
        <v>324</v>
      </c>
      <c r="D480" s="20" t="s">
        <v>40</v>
      </c>
      <c r="E480" s="39">
        <v>44175</v>
      </c>
      <c r="F480" s="20" t="s">
        <v>248</v>
      </c>
      <c r="G480" s="41" t="s">
        <v>325</v>
      </c>
      <c r="H480" s="22">
        <v>1590426</v>
      </c>
      <c r="I480" s="22">
        <v>0</v>
      </c>
      <c r="J480" s="22">
        <v>0</v>
      </c>
      <c r="K480" s="22">
        <v>0</v>
      </c>
      <c r="L480" s="22">
        <v>1590426</v>
      </c>
      <c r="M480" s="22">
        <v>1219602</v>
      </c>
      <c r="N480" s="54">
        <v>318082</v>
      </c>
      <c r="O480" s="22">
        <v>0</v>
      </c>
      <c r="P480" s="22">
        <v>0</v>
      </c>
      <c r="Q480" s="22">
        <v>1537684</v>
      </c>
      <c r="R480" s="22">
        <v>52742</v>
      </c>
    </row>
    <row r="481" spans="1:18" x14ac:dyDescent="0.2">
      <c r="A481" s="21" t="s">
        <v>901</v>
      </c>
      <c r="B481" s="20" t="s">
        <v>900</v>
      </c>
      <c r="C481" s="20" t="s">
        <v>324</v>
      </c>
      <c r="D481" s="20" t="s">
        <v>40</v>
      </c>
      <c r="E481" s="39">
        <v>44175</v>
      </c>
      <c r="F481" s="20" t="s">
        <v>248</v>
      </c>
      <c r="G481" s="41" t="s">
        <v>325</v>
      </c>
      <c r="H481" s="22">
        <v>556746</v>
      </c>
      <c r="I481" s="22">
        <v>0</v>
      </c>
      <c r="J481" s="22">
        <v>0</v>
      </c>
      <c r="K481" s="22">
        <v>0</v>
      </c>
      <c r="L481" s="22">
        <v>556746</v>
      </c>
      <c r="M481" s="22">
        <v>380221</v>
      </c>
      <c r="N481" s="54">
        <v>111349</v>
      </c>
      <c r="O481" s="22">
        <v>0</v>
      </c>
      <c r="P481" s="22">
        <v>0</v>
      </c>
      <c r="Q481" s="22">
        <v>491570</v>
      </c>
      <c r="R481" s="22">
        <v>65176</v>
      </c>
    </row>
    <row r="482" spans="1:18" x14ac:dyDescent="0.2">
      <c r="A482" s="21" t="s">
        <v>962</v>
      </c>
      <c r="B482" s="20" t="s">
        <v>963</v>
      </c>
      <c r="C482" s="20" t="s">
        <v>324</v>
      </c>
      <c r="D482" s="20" t="s">
        <v>40</v>
      </c>
      <c r="E482" s="39">
        <v>44693</v>
      </c>
      <c r="F482" s="20" t="s">
        <v>248</v>
      </c>
      <c r="G482" s="41" t="s">
        <v>325</v>
      </c>
      <c r="H482" s="22">
        <v>3468255</v>
      </c>
      <c r="I482" s="22">
        <v>0</v>
      </c>
      <c r="J482" s="22">
        <v>0</v>
      </c>
      <c r="K482" s="22">
        <v>0</v>
      </c>
      <c r="L482" s="22">
        <v>3468255</v>
      </c>
      <c r="M482" s="22">
        <v>1846467</v>
      </c>
      <c r="N482" s="54">
        <v>693651</v>
      </c>
      <c r="O482" s="22">
        <v>0</v>
      </c>
      <c r="P482" s="22">
        <v>0</v>
      </c>
      <c r="Q482" s="22">
        <v>2540118</v>
      </c>
      <c r="R482" s="22">
        <v>928137</v>
      </c>
    </row>
    <row r="483" spans="1:18" x14ac:dyDescent="0.2">
      <c r="A483" s="21" t="s">
        <v>904</v>
      </c>
      <c r="B483" s="20" t="s">
        <v>905</v>
      </c>
      <c r="C483" s="20" t="s">
        <v>906</v>
      </c>
      <c r="D483" s="20" t="s">
        <v>44</v>
      </c>
      <c r="E483" s="39">
        <v>44301</v>
      </c>
      <c r="F483" s="20" t="s">
        <v>248</v>
      </c>
      <c r="G483" s="41" t="s">
        <v>907</v>
      </c>
      <c r="H483" s="22">
        <v>333790</v>
      </c>
      <c r="I483" s="22">
        <v>0</v>
      </c>
      <c r="J483" s="22">
        <v>333790</v>
      </c>
      <c r="K483" s="22">
        <v>0</v>
      </c>
      <c r="L483" s="22">
        <v>0</v>
      </c>
      <c r="M483" s="22">
        <v>333790</v>
      </c>
      <c r="N483" s="54">
        <v>0</v>
      </c>
      <c r="O483" s="22">
        <v>333790</v>
      </c>
      <c r="P483" s="22">
        <v>0</v>
      </c>
      <c r="Q483" s="22">
        <v>0</v>
      </c>
      <c r="R483" s="22">
        <v>0</v>
      </c>
    </row>
    <row r="484" spans="1:18" x14ac:dyDescent="0.2">
      <c r="A484" s="21" t="s">
        <v>911</v>
      </c>
      <c r="B484" s="20" t="s">
        <v>912</v>
      </c>
      <c r="C484" s="20" t="s">
        <v>906</v>
      </c>
      <c r="D484" s="20" t="s">
        <v>44</v>
      </c>
      <c r="E484" s="39">
        <v>44197</v>
      </c>
      <c r="F484" s="20" t="s">
        <v>248</v>
      </c>
      <c r="G484" s="41" t="s">
        <v>907</v>
      </c>
      <c r="H484" s="22">
        <v>299900</v>
      </c>
      <c r="I484" s="22">
        <v>0</v>
      </c>
      <c r="J484" s="22">
        <v>299900</v>
      </c>
      <c r="K484" s="22">
        <v>0</v>
      </c>
      <c r="L484" s="22">
        <v>0</v>
      </c>
      <c r="M484" s="22">
        <v>299900</v>
      </c>
      <c r="N484" s="54">
        <v>0</v>
      </c>
      <c r="O484" s="22">
        <v>299900</v>
      </c>
      <c r="P484" s="22">
        <v>0</v>
      </c>
      <c r="Q484" s="22">
        <v>0</v>
      </c>
      <c r="R484" s="22">
        <v>0</v>
      </c>
    </row>
    <row r="485" spans="1:18" x14ac:dyDescent="0.2">
      <c r="A485" s="21" t="s">
        <v>913</v>
      </c>
      <c r="B485" s="20" t="s">
        <v>912</v>
      </c>
      <c r="C485" s="20" t="s">
        <v>906</v>
      </c>
      <c r="D485" s="20" t="s">
        <v>44</v>
      </c>
      <c r="E485" s="39">
        <v>44197</v>
      </c>
      <c r="F485" s="20" t="s">
        <v>248</v>
      </c>
      <c r="G485" s="41" t="s">
        <v>907</v>
      </c>
      <c r="H485" s="22">
        <v>299900</v>
      </c>
      <c r="I485" s="22">
        <v>0</v>
      </c>
      <c r="J485" s="22">
        <v>299900</v>
      </c>
      <c r="K485" s="22">
        <v>0</v>
      </c>
      <c r="L485" s="22">
        <v>0</v>
      </c>
      <c r="M485" s="22">
        <v>299900</v>
      </c>
      <c r="N485" s="54">
        <v>0</v>
      </c>
      <c r="O485" s="22">
        <v>299900</v>
      </c>
      <c r="P485" s="22">
        <v>0</v>
      </c>
      <c r="Q485" s="22">
        <v>0</v>
      </c>
      <c r="R485" s="22">
        <v>0</v>
      </c>
    </row>
    <row r="486" spans="1:18" x14ac:dyDescent="0.2">
      <c r="A486" s="21" t="s">
        <v>914</v>
      </c>
      <c r="B486" s="20" t="s">
        <v>915</v>
      </c>
      <c r="C486" s="20" t="s">
        <v>906</v>
      </c>
      <c r="D486" s="20" t="s">
        <v>44</v>
      </c>
      <c r="E486" s="39">
        <v>44197</v>
      </c>
      <c r="F486" s="20" t="s">
        <v>248</v>
      </c>
      <c r="G486" s="41" t="s">
        <v>907</v>
      </c>
      <c r="H486" s="22">
        <v>259900</v>
      </c>
      <c r="I486" s="22">
        <v>0</v>
      </c>
      <c r="J486" s="22">
        <v>259900</v>
      </c>
      <c r="K486" s="22">
        <v>0</v>
      </c>
      <c r="L486" s="22">
        <v>0</v>
      </c>
      <c r="M486" s="22">
        <v>259900</v>
      </c>
      <c r="N486" s="54">
        <v>0</v>
      </c>
      <c r="O486" s="22">
        <v>259900</v>
      </c>
      <c r="P486" s="22">
        <v>0</v>
      </c>
      <c r="Q486" s="22">
        <v>0</v>
      </c>
      <c r="R486" s="22">
        <v>0</v>
      </c>
    </row>
    <row r="487" spans="1:18" x14ac:dyDescent="0.2">
      <c r="A487" s="21" t="s">
        <v>916</v>
      </c>
      <c r="B487" s="20" t="s">
        <v>915</v>
      </c>
      <c r="C487" s="20" t="s">
        <v>906</v>
      </c>
      <c r="D487" s="20" t="s">
        <v>44</v>
      </c>
      <c r="E487" s="39">
        <v>44197</v>
      </c>
      <c r="F487" s="20" t="s">
        <v>248</v>
      </c>
      <c r="G487" s="41" t="s">
        <v>907</v>
      </c>
      <c r="H487" s="22">
        <v>259900</v>
      </c>
      <c r="I487" s="22">
        <v>0</v>
      </c>
      <c r="J487" s="22">
        <v>259900</v>
      </c>
      <c r="K487" s="22">
        <v>0</v>
      </c>
      <c r="L487" s="22">
        <v>0</v>
      </c>
      <c r="M487" s="22">
        <v>259900</v>
      </c>
      <c r="N487" s="54">
        <v>0</v>
      </c>
      <c r="O487" s="22">
        <v>259900</v>
      </c>
      <c r="P487" s="22">
        <v>0</v>
      </c>
      <c r="Q487" s="22">
        <v>0</v>
      </c>
      <c r="R487" s="22">
        <v>0</v>
      </c>
    </row>
    <row r="488" spans="1:18" x14ac:dyDescent="0.2">
      <c r="A488" s="21" t="s">
        <v>917</v>
      </c>
      <c r="B488" s="20" t="s">
        <v>915</v>
      </c>
      <c r="C488" s="20" t="s">
        <v>906</v>
      </c>
      <c r="D488" s="20" t="s">
        <v>44</v>
      </c>
      <c r="E488" s="39">
        <v>44197</v>
      </c>
      <c r="F488" s="20" t="s">
        <v>248</v>
      </c>
      <c r="G488" s="41" t="s">
        <v>907</v>
      </c>
      <c r="H488" s="22">
        <v>259900</v>
      </c>
      <c r="I488" s="22">
        <v>0</v>
      </c>
      <c r="J488" s="22">
        <v>259900</v>
      </c>
      <c r="K488" s="22">
        <v>0</v>
      </c>
      <c r="L488" s="22">
        <v>0</v>
      </c>
      <c r="M488" s="22">
        <v>259900</v>
      </c>
      <c r="N488" s="54">
        <v>0</v>
      </c>
      <c r="O488" s="22">
        <v>259900</v>
      </c>
      <c r="P488" s="22">
        <v>0</v>
      </c>
      <c r="Q488" s="22">
        <v>0</v>
      </c>
      <c r="R488" s="22">
        <v>0</v>
      </c>
    </row>
    <row r="489" spans="1:18" x14ac:dyDescent="0.2">
      <c r="A489" s="21" t="s">
        <v>918</v>
      </c>
      <c r="B489" s="20" t="s">
        <v>915</v>
      </c>
      <c r="C489" s="20" t="s">
        <v>906</v>
      </c>
      <c r="D489" s="20" t="s">
        <v>44</v>
      </c>
      <c r="E489" s="39">
        <v>44197</v>
      </c>
      <c r="F489" s="20" t="s">
        <v>248</v>
      </c>
      <c r="G489" s="41" t="s">
        <v>907</v>
      </c>
      <c r="H489" s="22">
        <v>259900</v>
      </c>
      <c r="I489" s="22">
        <v>0</v>
      </c>
      <c r="J489" s="22">
        <v>259900</v>
      </c>
      <c r="K489" s="22">
        <v>0</v>
      </c>
      <c r="L489" s="22">
        <v>0</v>
      </c>
      <c r="M489" s="22">
        <v>259900</v>
      </c>
      <c r="N489" s="54">
        <v>0</v>
      </c>
      <c r="O489" s="22">
        <v>259900</v>
      </c>
      <c r="P489" s="22">
        <v>0</v>
      </c>
      <c r="Q489" s="22">
        <v>0</v>
      </c>
      <c r="R489" s="22">
        <v>0</v>
      </c>
    </row>
    <row r="490" spans="1:18" x14ac:dyDescent="0.2">
      <c r="A490" s="21" t="s">
        <v>919</v>
      </c>
      <c r="B490" s="20" t="s">
        <v>915</v>
      </c>
      <c r="C490" s="20" t="s">
        <v>906</v>
      </c>
      <c r="D490" s="20" t="s">
        <v>44</v>
      </c>
      <c r="E490" s="39">
        <v>44197</v>
      </c>
      <c r="F490" s="20" t="s">
        <v>248</v>
      </c>
      <c r="G490" s="41" t="s">
        <v>907</v>
      </c>
      <c r="H490" s="22">
        <v>259900</v>
      </c>
      <c r="I490" s="22">
        <v>0</v>
      </c>
      <c r="J490" s="22">
        <v>259900</v>
      </c>
      <c r="K490" s="22">
        <v>0</v>
      </c>
      <c r="L490" s="22">
        <v>0</v>
      </c>
      <c r="M490" s="22">
        <v>259900</v>
      </c>
      <c r="N490" s="54">
        <v>0</v>
      </c>
      <c r="O490" s="22">
        <v>259900</v>
      </c>
      <c r="P490" s="22">
        <v>0</v>
      </c>
      <c r="Q490" s="22">
        <v>0</v>
      </c>
      <c r="R490" s="22">
        <v>0</v>
      </c>
    </row>
    <row r="491" spans="1:18" x14ac:dyDescent="0.2">
      <c r="A491" s="21" t="s">
        <v>920</v>
      </c>
      <c r="B491" s="20" t="s">
        <v>915</v>
      </c>
      <c r="C491" s="20" t="s">
        <v>906</v>
      </c>
      <c r="D491" s="20" t="s">
        <v>44</v>
      </c>
      <c r="E491" s="39">
        <v>44197</v>
      </c>
      <c r="F491" s="20" t="s">
        <v>248</v>
      </c>
      <c r="G491" s="41" t="s">
        <v>907</v>
      </c>
      <c r="H491" s="22">
        <v>259900</v>
      </c>
      <c r="I491" s="22">
        <v>0</v>
      </c>
      <c r="J491" s="22">
        <v>259900</v>
      </c>
      <c r="K491" s="22">
        <v>0</v>
      </c>
      <c r="L491" s="22">
        <v>0</v>
      </c>
      <c r="M491" s="22">
        <v>259900</v>
      </c>
      <c r="N491" s="54">
        <v>0</v>
      </c>
      <c r="O491" s="22">
        <v>259900</v>
      </c>
      <c r="P491" s="22">
        <v>0</v>
      </c>
      <c r="Q491" s="22">
        <v>0</v>
      </c>
      <c r="R491" s="22">
        <v>0</v>
      </c>
    </row>
    <row r="492" spans="1:18" x14ac:dyDescent="0.2">
      <c r="A492" s="21" t="s">
        <v>957</v>
      </c>
      <c r="B492" s="20" t="s">
        <v>958</v>
      </c>
      <c r="C492" s="20" t="s">
        <v>906</v>
      </c>
      <c r="D492" s="20" t="s">
        <v>44</v>
      </c>
      <c r="E492" s="39">
        <v>44649</v>
      </c>
      <c r="F492" s="20" t="s">
        <v>248</v>
      </c>
      <c r="G492" s="41" t="s">
        <v>907</v>
      </c>
      <c r="H492" s="22">
        <v>335690</v>
      </c>
      <c r="I492" s="22">
        <v>0</v>
      </c>
      <c r="J492" s="22">
        <v>335690</v>
      </c>
      <c r="K492" s="22">
        <v>0</v>
      </c>
      <c r="L492" s="22">
        <v>0</v>
      </c>
      <c r="M492" s="22">
        <v>305935</v>
      </c>
      <c r="N492" s="54">
        <v>29755</v>
      </c>
      <c r="O492" s="22">
        <v>335690</v>
      </c>
      <c r="P492" s="22">
        <v>0</v>
      </c>
      <c r="Q492" s="22">
        <v>0</v>
      </c>
      <c r="R492" s="22">
        <v>0</v>
      </c>
    </row>
    <row r="493" spans="1:18" x14ac:dyDescent="0.2">
      <c r="A493" s="21" t="s">
        <v>1214</v>
      </c>
      <c r="B493" s="20" t="s">
        <v>1215</v>
      </c>
      <c r="C493" s="20" t="s">
        <v>906</v>
      </c>
      <c r="D493" s="20" t="s">
        <v>44</v>
      </c>
      <c r="E493" s="39">
        <v>45621</v>
      </c>
      <c r="F493" s="20" t="s">
        <v>248</v>
      </c>
      <c r="G493" s="41" t="s">
        <v>907</v>
      </c>
      <c r="H493" s="22">
        <v>812775</v>
      </c>
      <c r="I493" s="22">
        <v>0</v>
      </c>
      <c r="J493" s="22">
        <v>0</v>
      </c>
      <c r="K493" s="22">
        <v>0</v>
      </c>
      <c r="L493" s="22">
        <v>812775</v>
      </c>
      <c r="M493" s="22">
        <v>27115</v>
      </c>
      <c r="N493" s="54">
        <v>268215</v>
      </c>
      <c r="O493" s="22">
        <v>0</v>
      </c>
      <c r="P493" s="22">
        <v>0</v>
      </c>
      <c r="Q493" s="22">
        <v>295330</v>
      </c>
      <c r="R493" s="22">
        <v>517445</v>
      </c>
    </row>
    <row r="494" spans="1:18" x14ac:dyDescent="0.2">
      <c r="A494" s="21" t="s">
        <v>1282</v>
      </c>
      <c r="B494" s="20" t="s">
        <v>1283</v>
      </c>
      <c r="C494" s="20" t="s">
        <v>906</v>
      </c>
      <c r="D494" s="20" t="s">
        <v>44</v>
      </c>
      <c r="E494" s="39">
        <v>45687</v>
      </c>
      <c r="F494" s="20" t="s">
        <v>248</v>
      </c>
      <c r="G494" s="41" t="s">
        <v>907</v>
      </c>
      <c r="H494" s="22">
        <v>0</v>
      </c>
      <c r="I494" s="22">
        <v>466300</v>
      </c>
      <c r="J494" s="22">
        <v>0</v>
      </c>
      <c r="K494" s="22">
        <v>0</v>
      </c>
      <c r="L494" s="22">
        <v>466300</v>
      </c>
      <c r="M494" s="22">
        <v>0</v>
      </c>
      <c r="N494" s="54">
        <v>141653</v>
      </c>
      <c r="O494" s="22">
        <v>0</v>
      </c>
      <c r="P494" s="22">
        <v>0</v>
      </c>
      <c r="Q494" s="22">
        <v>141653</v>
      </c>
      <c r="R494" s="22">
        <v>324647</v>
      </c>
    </row>
    <row r="495" spans="1:18" x14ac:dyDescent="0.2">
      <c r="A495" s="21" t="s">
        <v>402</v>
      </c>
      <c r="B495" s="20" t="s">
        <v>403</v>
      </c>
      <c r="C495" s="20" t="s">
        <v>404</v>
      </c>
      <c r="D495" s="20" t="s">
        <v>42</v>
      </c>
      <c r="E495" s="39">
        <v>42537</v>
      </c>
      <c r="F495" s="20" t="s">
        <v>248</v>
      </c>
      <c r="G495" s="41" t="s">
        <v>405</v>
      </c>
      <c r="H495" s="22">
        <v>115000</v>
      </c>
      <c r="I495" s="22">
        <v>0</v>
      </c>
      <c r="J495" s="22">
        <v>0</v>
      </c>
      <c r="K495" s="22">
        <v>0</v>
      </c>
      <c r="L495" s="22">
        <v>115000</v>
      </c>
      <c r="M495" s="22">
        <v>115000</v>
      </c>
      <c r="N495" s="54">
        <v>0</v>
      </c>
      <c r="O495" s="22">
        <v>0</v>
      </c>
      <c r="P495" s="22">
        <v>0</v>
      </c>
      <c r="Q495" s="22">
        <v>115000</v>
      </c>
      <c r="R495" s="22">
        <v>0</v>
      </c>
    </row>
    <row r="496" spans="1:18" x14ac:dyDescent="0.2">
      <c r="A496" s="21" t="s">
        <v>406</v>
      </c>
      <c r="B496" s="20" t="s">
        <v>407</v>
      </c>
      <c r="C496" s="20" t="s">
        <v>404</v>
      </c>
      <c r="D496" s="20" t="s">
        <v>42</v>
      </c>
      <c r="E496" s="39">
        <v>42537</v>
      </c>
      <c r="F496" s="20" t="s">
        <v>248</v>
      </c>
      <c r="G496" s="41" t="s">
        <v>405</v>
      </c>
      <c r="H496" s="22">
        <v>140000</v>
      </c>
      <c r="I496" s="22">
        <v>0</v>
      </c>
      <c r="J496" s="22">
        <v>140000</v>
      </c>
      <c r="K496" s="22">
        <v>0</v>
      </c>
      <c r="L496" s="22">
        <v>0</v>
      </c>
      <c r="M496" s="22">
        <v>140000</v>
      </c>
      <c r="N496" s="54">
        <v>0</v>
      </c>
      <c r="O496" s="22">
        <v>140000</v>
      </c>
      <c r="P496" s="22">
        <v>0</v>
      </c>
      <c r="Q496" s="22">
        <v>0</v>
      </c>
      <c r="R496" s="22">
        <v>0</v>
      </c>
    </row>
    <row r="497" spans="1:18" x14ac:dyDescent="0.2">
      <c r="A497" s="21" t="s">
        <v>428</v>
      </c>
      <c r="B497" s="20" t="s">
        <v>429</v>
      </c>
      <c r="C497" s="20" t="s">
        <v>404</v>
      </c>
      <c r="D497" s="20" t="s">
        <v>42</v>
      </c>
      <c r="E497" s="39">
        <v>42548</v>
      </c>
      <c r="F497" s="20" t="s">
        <v>248</v>
      </c>
      <c r="G497" s="41" t="s">
        <v>405</v>
      </c>
      <c r="H497" s="22">
        <v>1518260</v>
      </c>
      <c r="I497" s="22">
        <v>0</v>
      </c>
      <c r="J497" s="22">
        <v>1518260</v>
      </c>
      <c r="K497" s="22">
        <v>0</v>
      </c>
      <c r="L497" s="22">
        <v>0</v>
      </c>
      <c r="M497" s="22">
        <v>1518260</v>
      </c>
      <c r="N497" s="54">
        <v>0</v>
      </c>
      <c r="O497" s="22">
        <v>1518260</v>
      </c>
      <c r="P497" s="22">
        <v>0</v>
      </c>
      <c r="Q497" s="22">
        <v>0</v>
      </c>
      <c r="R497" s="22">
        <v>0</v>
      </c>
    </row>
    <row r="498" spans="1:18" x14ac:dyDescent="0.2">
      <c r="A498" s="21" t="s">
        <v>458</v>
      </c>
      <c r="B498" s="20" t="s">
        <v>459</v>
      </c>
      <c r="C498" s="20" t="s">
        <v>404</v>
      </c>
      <c r="D498" s="20" t="s">
        <v>42</v>
      </c>
      <c r="E498" s="39">
        <v>43304</v>
      </c>
      <c r="F498" s="20" t="s">
        <v>248</v>
      </c>
      <c r="G498" s="41" t="s">
        <v>405</v>
      </c>
      <c r="H498" s="22">
        <v>118180</v>
      </c>
      <c r="I498" s="22">
        <v>0</v>
      </c>
      <c r="J498" s="22">
        <v>118180</v>
      </c>
      <c r="K498" s="22">
        <v>0</v>
      </c>
      <c r="L498" s="22">
        <v>0</v>
      </c>
      <c r="M498" s="22">
        <v>110402</v>
      </c>
      <c r="N498" s="54">
        <v>7778</v>
      </c>
      <c r="O498" s="22">
        <v>118180</v>
      </c>
      <c r="P498" s="22">
        <v>0</v>
      </c>
      <c r="Q498" s="22">
        <v>0</v>
      </c>
      <c r="R498" s="22">
        <v>0</v>
      </c>
    </row>
    <row r="499" spans="1:18" x14ac:dyDescent="0.2">
      <c r="A499" s="21" t="s">
        <v>460</v>
      </c>
      <c r="B499" s="20" t="s">
        <v>461</v>
      </c>
      <c r="C499" s="20" t="s">
        <v>404</v>
      </c>
      <c r="D499" s="20" t="s">
        <v>42</v>
      </c>
      <c r="E499" s="39">
        <v>43314</v>
      </c>
      <c r="F499" s="20" t="s">
        <v>248</v>
      </c>
      <c r="G499" s="41" t="s">
        <v>405</v>
      </c>
      <c r="H499" s="22">
        <v>144526</v>
      </c>
      <c r="I499" s="22">
        <v>0</v>
      </c>
      <c r="J499" s="22">
        <v>144526</v>
      </c>
      <c r="K499" s="22">
        <v>0</v>
      </c>
      <c r="L499" s="22">
        <v>0</v>
      </c>
      <c r="M499" s="22">
        <v>134464</v>
      </c>
      <c r="N499" s="54">
        <v>10062</v>
      </c>
      <c r="O499" s="22">
        <v>144526</v>
      </c>
      <c r="P499" s="22">
        <v>0</v>
      </c>
      <c r="Q499" s="22">
        <v>0</v>
      </c>
      <c r="R499" s="22">
        <v>0</v>
      </c>
    </row>
    <row r="500" spans="1:18" x14ac:dyDescent="0.2">
      <c r="A500" s="21" t="s">
        <v>1029</v>
      </c>
      <c r="B500" s="20" t="s">
        <v>259</v>
      </c>
      <c r="C500" s="20" t="s">
        <v>404</v>
      </c>
      <c r="D500" s="20" t="s">
        <v>42</v>
      </c>
      <c r="E500" s="39">
        <v>45049</v>
      </c>
      <c r="F500" s="20" t="s">
        <v>248</v>
      </c>
      <c r="G500" s="41" t="s">
        <v>438</v>
      </c>
      <c r="H500" s="22">
        <v>132055</v>
      </c>
      <c r="I500" s="22">
        <v>0</v>
      </c>
      <c r="J500" s="22">
        <v>132055</v>
      </c>
      <c r="K500" s="22">
        <v>0</v>
      </c>
      <c r="L500" s="22">
        <v>0</v>
      </c>
      <c r="M500" s="22">
        <v>132055</v>
      </c>
      <c r="N500" s="54">
        <v>0</v>
      </c>
      <c r="O500" s="22">
        <v>132055</v>
      </c>
      <c r="P500" s="22">
        <v>0</v>
      </c>
      <c r="Q500" s="22">
        <v>0</v>
      </c>
      <c r="R500" s="22">
        <v>0</v>
      </c>
    </row>
    <row r="501" spans="1:18" x14ac:dyDescent="0.2">
      <c r="A501" s="21" t="s">
        <v>1173</v>
      </c>
      <c r="B501" s="20" t="s">
        <v>1174</v>
      </c>
      <c r="C501" s="20" t="s">
        <v>404</v>
      </c>
      <c r="D501" s="20" t="s">
        <v>42</v>
      </c>
      <c r="E501" s="39">
        <v>45370</v>
      </c>
      <c r="F501" s="20" t="s">
        <v>248</v>
      </c>
      <c r="G501" s="41" t="s">
        <v>405</v>
      </c>
      <c r="H501" s="22">
        <v>731244</v>
      </c>
      <c r="I501" s="22">
        <v>0</v>
      </c>
      <c r="J501" s="22">
        <v>0</v>
      </c>
      <c r="K501" s="22">
        <v>0</v>
      </c>
      <c r="L501" s="22">
        <v>731244</v>
      </c>
      <c r="M501" s="22">
        <v>83435</v>
      </c>
      <c r="N501" s="54">
        <v>106029</v>
      </c>
      <c r="O501" s="22">
        <v>0</v>
      </c>
      <c r="P501" s="22">
        <v>0</v>
      </c>
      <c r="Q501" s="22">
        <v>189464</v>
      </c>
      <c r="R501" s="22">
        <v>541780</v>
      </c>
    </row>
    <row r="502" spans="1:18" x14ac:dyDescent="0.2">
      <c r="A502" s="21" t="s">
        <v>385</v>
      </c>
      <c r="B502" s="20" t="s">
        <v>386</v>
      </c>
      <c r="C502" s="20" t="s">
        <v>387</v>
      </c>
      <c r="D502" s="20" t="s">
        <v>46</v>
      </c>
      <c r="E502" s="39">
        <v>42124</v>
      </c>
      <c r="F502" s="20" t="s">
        <v>248</v>
      </c>
      <c r="G502" s="41" t="s">
        <v>405</v>
      </c>
      <c r="H502" s="22">
        <v>576842</v>
      </c>
      <c r="I502" s="22">
        <v>0</v>
      </c>
      <c r="J502" s="22">
        <v>0</v>
      </c>
      <c r="K502" s="22">
        <v>0</v>
      </c>
      <c r="L502" s="22">
        <v>576842</v>
      </c>
      <c r="M502" s="22">
        <v>502211</v>
      </c>
      <c r="N502" s="54">
        <v>74631</v>
      </c>
      <c r="O502" s="22">
        <v>0</v>
      </c>
      <c r="P502" s="22">
        <v>0</v>
      </c>
      <c r="Q502" s="22">
        <v>576842</v>
      </c>
      <c r="R502" s="22">
        <v>0</v>
      </c>
    </row>
    <row r="503" spans="1:18" x14ac:dyDescent="0.2">
      <c r="A503" s="21" t="s">
        <v>408</v>
      </c>
      <c r="B503" s="20" t="s">
        <v>409</v>
      </c>
      <c r="C503" s="20" t="s">
        <v>410</v>
      </c>
      <c r="D503" s="20" t="s">
        <v>54</v>
      </c>
      <c r="E503" s="39">
        <v>42537</v>
      </c>
      <c r="F503" s="20" t="s">
        <v>248</v>
      </c>
      <c r="G503" s="41" t="s">
        <v>405</v>
      </c>
      <c r="H503" s="22">
        <v>107950</v>
      </c>
      <c r="I503" s="22">
        <v>0</v>
      </c>
      <c r="J503" s="22">
        <v>107950</v>
      </c>
      <c r="K503" s="22">
        <v>0</v>
      </c>
      <c r="L503" s="22">
        <v>0</v>
      </c>
      <c r="M503" s="22">
        <v>107950</v>
      </c>
      <c r="N503" s="54">
        <v>0</v>
      </c>
      <c r="O503" s="22">
        <v>107950</v>
      </c>
      <c r="P503" s="22">
        <v>0</v>
      </c>
      <c r="Q503" s="22">
        <v>0</v>
      </c>
      <c r="R503" s="22">
        <v>0</v>
      </c>
    </row>
    <row r="504" spans="1:18" x14ac:dyDescent="0.2">
      <c r="A504" s="21" t="s">
        <v>902</v>
      </c>
      <c r="B504" s="20" t="s">
        <v>903</v>
      </c>
      <c r="C504" s="20" t="s">
        <v>410</v>
      </c>
      <c r="D504" s="20" t="s">
        <v>54</v>
      </c>
      <c r="E504" s="39">
        <v>44357</v>
      </c>
      <c r="F504" s="20" t="s">
        <v>248</v>
      </c>
      <c r="G504" s="41" t="s">
        <v>438</v>
      </c>
      <c r="H504" s="22">
        <v>40000</v>
      </c>
      <c r="I504" s="22">
        <v>0</v>
      </c>
      <c r="J504" s="22">
        <v>0</v>
      </c>
      <c r="K504" s="22">
        <v>0</v>
      </c>
      <c r="L504" s="22">
        <v>40000</v>
      </c>
      <c r="M504" s="22">
        <v>40000</v>
      </c>
      <c r="N504" s="54">
        <v>0</v>
      </c>
      <c r="O504" s="22">
        <v>0</v>
      </c>
      <c r="P504" s="22">
        <v>0</v>
      </c>
      <c r="Q504" s="22">
        <v>40000</v>
      </c>
      <c r="R504" s="22">
        <v>0</v>
      </c>
    </row>
    <row r="505" spans="1:18" x14ac:dyDescent="0.2">
      <c r="A505" s="21" t="s">
        <v>945</v>
      </c>
      <c r="B505" s="20" t="s">
        <v>946</v>
      </c>
      <c r="C505" s="20" t="s">
        <v>410</v>
      </c>
      <c r="D505" s="20" t="s">
        <v>54</v>
      </c>
      <c r="E505" s="39">
        <v>44643</v>
      </c>
      <c r="F505" s="20" t="s">
        <v>248</v>
      </c>
      <c r="G505" s="41" t="s">
        <v>438</v>
      </c>
      <c r="H505" s="22">
        <v>53340</v>
      </c>
      <c r="I505" s="22">
        <v>0</v>
      </c>
      <c r="J505" s="22">
        <v>0</v>
      </c>
      <c r="K505" s="22">
        <v>0</v>
      </c>
      <c r="L505" s="22">
        <v>53340</v>
      </c>
      <c r="M505" s="22">
        <v>53340</v>
      </c>
      <c r="N505" s="54">
        <v>0</v>
      </c>
      <c r="O505" s="22">
        <v>0</v>
      </c>
      <c r="P505" s="22">
        <v>0</v>
      </c>
      <c r="Q505" s="22">
        <v>53340</v>
      </c>
      <c r="R505" s="22">
        <v>0</v>
      </c>
    </row>
    <row r="506" spans="1:18" x14ac:dyDescent="0.2">
      <c r="A506" s="21" t="s">
        <v>947</v>
      </c>
      <c r="B506" s="20" t="s">
        <v>946</v>
      </c>
      <c r="C506" s="20" t="s">
        <v>410</v>
      </c>
      <c r="D506" s="20" t="s">
        <v>54</v>
      </c>
      <c r="E506" s="39">
        <v>44643</v>
      </c>
      <c r="F506" s="20" t="s">
        <v>248</v>
      </c>
      <c r="G506" s="41" t="s">
        <v>438</v>
      </c>
      <c r="H506" s="22">
        <v>53340</v>
      </c>
      <c r="I506" s="22">
        <v>0</v>
      </c>
      <c r="J506" s="22">
        <v>0</v>
      </c>
      <c r="K506" s="22">
        <v>0</v>
      </c>
      <c r="L506" s="22">
        <v>53340</v>
      </c>
      <c r="M506" s="22">
        <v>53340</v>
      </c>
      <c r="N506" s="54">
        <v>0</v>
      </c>
      <c r="O506" s="22">
        <v>0</v>
      </c>
      <c r="P506" s="22">
        <v>0</v>
      </c>
      <c r="Q506" s="22">
        <v>53340</v>
      </c>
      <c r="R506" s="22">
        <v>0</v>
      </c>
    </row>
    <row r="507" spans="1:18" x14ac:dyDescent="0.2">
      <c r="A507" s="21" t="s">
        <v>948</v>
      </c>
      <c r="B507" s="20" t="s">
        <v>946</v>
      </c>
      <c r="C507" s="20" t="s">
        <v>410</v>
      </c>
      <c r="D507" s="20" t="s">
        <v>54</v>
      </c>
      <c r="E507" s="39">
        <v>44643</v>
      </c>
      <c r="F507" s="20" t="s">
        <v>248</v>
      </c>
      <c r="G507" s="41" t="s">
        <v>438</v>
      </c>
      <c r="H507" s="22">
        <v>53340</v>
      </c>
      <c r="I507" s="22">
        <v>0</v>
      </c>
      <c r="J507" s="22">
        <v>0</v>
      </c>
      <c r="K507" s="22">
        <v>0</v>
      </c>
      <c r="L507" s="22">
        <v>53340</v>
      </c>
      <c r="M507" s="22">
        <v>53340</v>
      </c>
      <c r="N507" s="54">
        <v>0</v>
      </c>
      <c r="O507" s="22">
        <v>0</v>
      </c>
      <c r="P507" s="22">
        <v>0</v>
      </c>
      <c r="Q507" s="22">
        <v>53340</v>
      </c>
      <c r="R507" s="22">
        <v>0</v>
      </c>
    </row>
    <row r="508" spans="1:18" x14ac:dyDescent="0.2">
      <c r="A508" s="21" t="s">
        <v>949</v>
      </c>
      <c r="B508" s="20" t="s">
        <v>946</v>
      </c>
      <c r="C508" s="20" t="s">
        <v>410</v>
      </c>
      <c r="D508" s="20" t="s">
        <v>54</v>
      </c>
      <c r="E508" s="39">
        <v>44643</v>
      </c>
      <c r="F508" s="20" t="s">
        <v>248</v>
      </c>
      <c r="G508" s="41" t="s">
        <v>438</v>
      </c>
      <c r="H508" s="22">
        <v>53340</v>
      </c>
      <c r="I508" s="22">
        <v>0</v>
      </c>
      <c r="J508" s="22">
        <v>0</v>
      </c>
      <c r="K508" s="22">
        <v>0</v>
      </c>
      <c r="L508" s="22">
        <v>53340</v>
      </c>
      <c r="M508" s="22">
        <v>53340</v>
      </c>
      <c r="N508" s="54">
        <v>0</v>
      </c>
      <c r="O508" s="22">
        <v>0</v>
      </c>
      <c r="P508" s="22">
        <v>0</v>
      </c>
      <c r="Q508" s="22">
        <v>53340</v>
      </c>
      <c r="R508" s="22">
        <v>0</v>
      </c>
    </row>
    <row r="509" spans="1:18" x14ac:dyDescent="0.2">
      <c r="A509" s="21" t="s">
        <v>1035</v>
      </c>
      <c r="B509" s="20" t="s">
        <v>261</v>
      </c>
      <c r="C509" s="20" t="s">
        <v>410</v>
      </c>
      <c r="D509" s="20" t="s">
        <v>54</v>
      </c>
      <c r="E509" s="39">
        <v>45082</v>
      </c>
      <c r="F509" s="20" t="s">
        <v>248</v>
      </c>
      <c r="G509" s="41" t="s">
        <v>438</v>
      </c>
      <c r="H509" s="22">
        <v>85480</v>
      </c>
      <c r="I509" s="22">
        <v>0</v>
      </c>
      <c r="J509" s="22">
        <v>85480</v>
      </c>
      <c r="K509" s="22">
        <v>0</v>
      </c>
      <c r="L509" s="22">
        <v>0</v>
      </c>
      <c r="M509" s="22">
        <v>85480</v>
      </c>
      <c r="N509" s="54">
        <v>0</v>
      </c>
      <c r="O509" s="22">
        <v>85480</v>
      </c>
      <c r="P509" s="22">
        <v>0</v>
      </c>
      <c r="Q509" s="22">
        <v>0</v>
      </c>
      <c r="R509" s="22">
        <v>0</v>
      </c>
    </row>
    <row r="510" spans="1:18" x14ac:dyDescent="0.2">
      <c r="A510" s="21" t="s">
        <v>1042</v>
      </c>
      <c r="B510" s="20" t="s">
        <v>266</v>
      </c>
      <c r="C510" s="20" t="s">
        <v>410</v>
      </c>
      <c r="D510" s="20" t="s">
        <v>54</v>
      </c>
      <c r="E510" s="39">
        <v>45208</v>
      </c>
      <c r="F510" s="20" t="s">
        <v>248</v>
      </c>
      <c r="G510" s="41" t="s">
        <v>438</v>
      </c>
      <c r="H510" s="22">
        <v>93853</v>
      </c>
      <c r="I510" s="22">
        <v>0</v>
      </c>
      <c r="J510" s="22">
        <v>93853</v>
      </c>
      <c r="K510" s="22">
        <v>0</v>
      </c>
      <c r="L510" s="22">
        <v>0</v>
      </c>
      <c r="M510" s="22">
        <v>93853</v>
      </c>
      <c r="N510" s="54">
        <v>0</v>
      </c>
      <c r="O510" s="22">
        <v>93853</v>
      </c>
      <c r="P510" s="22">
        <v>0</v>
      </c>
      <c r="Q510" s="22">
        <v>0</v>
      </c>
      <c r="R510" s="22">
        <v>0</v>
      </c>
    </row>
    <row r="511" spans="1:18" x14ac:dyDescent="0.2">
      <c r="A511" s="21" t="s">
        <v>1043</v>
      </c>
      <c r="B511" s="20" t="s">
        <v>1044</v>
      </c>
      <c r="C511" s="20" t="s">
        <v>410</v>
      </c>
      <c r="D511" s="20" t="s">
        <v>54</v>
      </c>
      <c r="E511" s="39">
        <v>45139</v>
      </c>
      <c r="F511" s="20" t="s">
        <v>248</v>
      </c>
      <c r="G511" s="41" t="s">
        <v>438</v>
      </c>
      <c r="H511" s="22">
        <v>168880</v>
      </c>
      <c r="I511" s="22">
        <v>0</v>
      </c>
      <c r="J511" s="22">
        <v>168880</v>
      </c>
      <c r="K511" s="22">
        <v>0</v>
      </c>
      <c r="L511" s="22">
        <v>0</v>
      </c>
      <c r="M511" s="22">
        <v>168880</v>
      </c>
      <c r="N511" s="54">
        <v>0</v>
      </c>
      <c r="O511" s="22">
        <v>168880</v>
      </c>
      <c r="P511" s="22">
        <v>0</v>
      </c>
      <c r="Q511" s="22">
        <v>0</v>
      </c>
      <c r="R511" s="22">
        <v>0</v>
      </c>
    </row>
    <row r="512" spans="1:18" x14ac:dyDescent="0.2">
      <c r="A512" s="21" t="s">
        <v>1169</v>
      </c>
      <c r="B512" s="20" t="s">
        <v>1170</v>
      </c>
      <c r="C512" s="20" t="s">
        <v>410</v>
      </c>
      <c r="D512" s="20" t="s">
        <v>54</v>
      </c>
      <c r="E512" s="39">
        <v>45321</v>
      </c>
      <c r="F512" s="20" t="s">
        <v>248</v>
      </c>
      <c r="G512" s="41" t="s">
        <v>438</v>
      </c>
      <c r="H512" s="22">
        <v>177780</v>
      </c>
      <c r="I512" s="22">
        <v>0</v>
      </c>
      <c r="J512" s="22">
        <v>0</v>
      </c>
      <c r="K512" s="22">
        <v>0</v>
      </c>
      <c r="L512" s="22">
        <v>177780</v>
      </c>
      <c r="M512" s="22">
        <v>177780</v>
      </c>
      <c r="N512" s="54">
        <v>0</v>
      </c>
      <c r="O512" s="22">
        <v>0</v>
      </c>
      <c r="P512" s="22">
        <v>0</v>
      </c>
      <c r="Q512" s="22">
        <v>177780</v>
      </c>
      <c r="R512" s="22">
        <v>0</v>
      </c>
    </row>
    <row r="513" spans="1:18" x14ac:dyDescent="0.2">
      <c r="A513" s="21" t="s">
        <v>1171</v>
      </c>
      <c r="B513" s="20" t="s">
        <v>1172</v>
      </c>
      <c r="C513" s="20" t="s">
        <v>410</v>
      </c>
      <c r="D513" s="20" t="s">
        <v>54</v>
      </c>
      <c r="E513" s="39">
        <v>45342</v>
      </c>
      <c r="F513" s="20" t="s">
        <v>248</v>
      </c>
      <c r="G513" s="41" t="s">
        <v>438</v>
      </c>
      <c r="H513" s="22">
        <v>61970</v>
      </c>
      <c r="I513" s="22">
        <v>0</v>
      </c>
      <c r="J513" s="22">
        <v>61970</v>
      </c>
      <c r="K513" s="22">
        <v>0</v>
      </c>
      <c r="L513" s="22">
        <v>0</v>
      </c>
      <c r="M513" s="22">
        <v>61970</v>
      </c>
      <c r="N513" s="54">
        <v>0</v>
      </c>
      <c r="O513" s="22">
        <v>61970</v>
      </c>
      <c r="P513" s="22">
        <v>0</v>
      </c>
      <c r="Q513" s="22">
        <v>0</v>
      </c>
      <c r="R513" s="22">
        <v>0</v>
      </c>
    </row>
    <row r="514" spans="1:18" x14ac:dyDescent="0.2">
      <c r="A514" s="21" t="s">
        <v>1175</v>
      </c>
      <c r="B514" s="20" t="s">
        <v>1176</v>
      </c>
      <c r="C514" s="20" t="s">
        <v>410</v>
      </c>
      <c r="D514" s="20" t="s">
        <v>54</v>
      </c>
      <c r="E514" s="39">
        <v>45373</v>
      </c>
      <c r="F514" s="20" t="s">
        <v>248</v>
      </c>
      <c r="G514" s="41" t="s">
        <v>438</v>
      </c>
      <c r="H514" s="22">
        <v>92583</v>
      </c>
      <c r="I514" s="22">
        <v>0</v>
      </c>
      <c r="J514" s="22">
        <v>92583</v>
      </c>
      <c r="K514" s="22">
        <v>0</v>
      </c>
      <c r="L514" s="22">
        <v>0</v>
      </c>
      <c r="M514" s="22">
        <v>92583</v>
      </c>
      <c r="N514" s="54">
        <v>0</v>
      </c>
      <c r="O514" s="22">
        <v>92583</v>
      </c>
      <c r="P514" s="22">
        <v>0</v>
      </c>
      <c r="Q514" s="22">
        <v>0</v>
      </c>
      <c r="R514" s="22">
        <v>0</v>
      </c>
    </row>
    <row r="515" spans="1:18" x14ac:dyDescent="0.2">
      <c r="A515" s="21" t="s">
        <v>1187</v>
      </c>
      <c r="B515" s="20" t="s">
        <v>1176</v>
      </c>
      <c r="C515" s="20" t="s">
        <v>410</v>
      </c>
      <c r="D515" s="20" t="s">
        <v>54</v>
      </c>
      <c r="E515" s="39">
        <v>45427</v>
      </c>
      <c r="F515" s="20" t="s">
        <v>248</v>
      </c>
      <c r="G515" s="41" t="s">
        <v>438</v>
      </c>
      <c r="H515" s="22">
        <v>92583</v>
      </c>
      <c r="I515" s="22">
        <v>0</v>
      </c>
      <c r="J515" s="22">
        <v>92583</v>
      </c>
      <c r="K515" s="22">
        <v>0</v>
      </c>
      <c r="L515" s="22">
        <v>0</v>
      </c>
      <c r="M515" s="22">
        <v>92583</v>
      </c>
      <c r="N515" s="54">
        <v>0</v>
      </c>
      <c r="O515" s="22">
        <v>92583</v>
      </c>
      <c r="P515" s="22">
        <v>0</v>
      </c>
      <c r="Q515" s="22">
        <v>0</v>
      </c>
      <c r="R515" s="22">
        <v>0</v>
      </c>
    </row>
    <row r="516" spans="1:18" x14ac:dyDescent="0.2">
      <c r="A516" s="21" t="s">
        <v>1188</v>
      </c>
      <c r="B516" s="20" t="s">
        <v>1178</v>
      </c>
      <c r="C516" s="20" t="s">
        <v>410</v>
      </c>
      <c r="D516" s="20" t="s">
        <v>54</v>
      </c>
      <c r="E516" s="39">
        <v>45460</v>
      </c>
      <c r="F516" s="20" t="s">
        <v>248</v>
      </c>
      <c r="G516" s="41" t="s">
        <v>438</v>
      </c>
      <c r="H516" s="22">
        <v>51744</v>
      </c>
      <c r="I516" s="22">
        <v>0</v>
      </c>
      <c r="J516" s="22">
        <v>0</v>
      </c>
      <c r="K516" s="22">
        <v>0</v>
      </c>
      <c r="L516" s="22">
        <v>51744</v>
      </c>
      <c r="M516" s="22">
        <v>51744</v>
      </c>
      <c r="N516" s="54">
        <v>0</v>
      </c>
      <c r="O516" s="22">
        <v>0</v>
      </c>
      <c r="P516" s="22">
        <v>0</v>
      </c>
      <c r="Q516" s="22">
        <v>51744</v>
      </c>
      <c r="R516" s="22">
        <v>0</v>
      </c>
    </row>
    <row r="517" spans="1:18" x14ac:dyDescent="0.2">
      <c r="A517" s="21" t="s">
        <v>1189</v>
      </c>
      <c r="B517" s="20" t="s">
        <v>1190</v>
      </c>
      <c r="C517" s="20" t="s">
        <v>410</v>
      </c>
      <c r="D517" s="20" t="s">
        <v>54</v>
      </c>
      <c r="E517" s="39">
        <v>45460</v>
      </c>
      <c r="F517" s="20" t="s">
        <v>248</v>
      </c>
      <c r="G517" s="41" t="s">
        <v>438</v>
      </c>
      <c r="H517" s="22">
        <v>80416</v>
      </c>
      <c r="I517" s="22">
        <v>0</v>
      </c>
      <c r="J517" s="22">
        <v>0</v>
      </c>
      <c r="K517" s="22">
        <v>0</v>
      </c>
      <c r="L517" s="22">
        <v>80416</v>
      </c>
      <c r="M517" s="22">
        <v>80416</v>
      </c>
      <c r="N517" s="54">
        <v>0</v>
      </c>
      <c r="O517" s="22">
        <v>0</v>
      </c>
      <c r="P517" s="22">
        <v>0</v>
      </c>
      <c r="Q517" s="22">
        <v>80416</v>
      </c>
      <c r="R517" s="22">
        <v>0</v>
      </c>
    </row>
    <row r="518" spans="1:18" x14ac:dyDescent="0.2">
      <c r="A518" s="21" t="s">
        <v>1177</v>
      </c>
      <c r="B518" s="20" t="s">
        <v>1178</v>
      </c>
      <c r="C518" s="20" t="s">
        <v>410</v>
      </c>
      <c r="D518" s="20" t="s">
        <v>54</v>
      </c>
      <c r="E518" s="39">
        <v>45401</v>
      </c>
      <c r="F518" s="20" t="s">
        <v>248</v>
      </c>
      <c r="G518" s="41" t="s">
        <v>438</v>
      </c>
      <c r="H518" s="22">
        <v>51744</v>
      </c>
      <c r="I518" s="22">
        <v>0</v>
      </c>
      <c r="J518" s="22">
        <v>0</v>
      </c>
      <c r="K518" s="22">
        <v>0</v>
      </c>
      <c r="L518" s="22">
        <v>51744</v>
      </c>
      <c r="M518" s="22">
        <v>51744</v>
      </c>
      <c r="N518" s="54">
        <v>0</v>
      </c>
      <c r="O518" s="22">
        <v>0</v>
      </c>
      <c r="P518" s="22">
        <v>0</v>
      </c>
      <c r="Q518" s="22">
        <v>51744</v>
      </c>
      <c r="R518" s="22">
        <v>0</v>
      </c>
    </row>
    <row r="519" spans="1:18" x14ac:dyDescent="0.2">
      <c r="A519" s="21" t="s">
        <v>1191</v>
      </c>
      <c r="B519" s="20" t="s">
        <v>1178</v>
      </c>
      <c r="C519" s="20" t="s">
        <v>410</v>
      </c>
      <c r="D519" s="20" t="s">
        <v>54</v>
      </c>
      <c r="E519" s="39">
        <v>45460</v>
      </c>
      <c r="F519" s="20" t="s">
        <v>248</v>
      </c>
      <c r="G519" s="41" t="s">
        <v>438</v>
      </c>
      <c r="H519" s="22">
        <v>51744</v>
      </c>
      <c r="I519" s="22">
        <v>0</v>
      </c>
      <c r="J519" s="22">
        <v>0</v>
      </c>
      <c r="K519" s="22">
        <v>0</v>
      </c>
      <c r="L519" s="22">
        <v>51744</v>
      </c>
      <c r="M519" s="22">
        <v>51744</v>
      </c>
      <c r="N519" s="54">
        <v>0</v>
      </c>
      <c r="O519" s="22">
        <v>0</v>
      </c>
      <c r="P519" s="22">
        <v>0</v>
      </c>
      <c r="Q519" s="22">
        <v>51744</v>
      </c>
      <c r="R519" s="22">
        <v>0</v>
      </c>
    </row>
    <row r="520" spans="1:18" x14ac:dyDescent="0.2">
      <c r="A520" s="21" t="s">
        <v>1192</v>
      </c>
      <c r="B520" s="20" t="s">
        <v>1178</v>
      </c>
      <c r="C520" s="20" t="s">
        <v>410</v>
      </c>
      <c r="D520" s="20" t="s">
        <v>54</v>
      </c>
      <c r="E520" s="39">
        <v>45460</v>
      </c>
      <c r="F520" s="20" t="s">
        <v>248</v>
      </c>
      <c r="G520" s="41" t="s">
        <v>438</v>
      </c>
      <c r="H520" s="22">
        <v>51744</v>
      </c>
      <c r="I520" s="22">
        <v>0</v>
      </c>
      <c r="J520" s="22">
        <v>0</v>
      </c>
      <c r="K520" s="22">
        <v>0</v>
      </c>
      <c r="L520" s="22">
        <v>51744</v>
      </c>
      <c r="M520" s="22">
        <v>51744</v>
      </c>
      <c r="N520" s="54">
        <v>0</v>
      </c>
      <c r="O520" s="22">
        <v>0</v>
      </c>
      <c r="P520" s="22">
        <v>0</v>
      </c>
      <c r="Q520" s="22">
        <v>51744</v>
      </c>
      <c r="R520" s="22">
        <v>0</v>
      </c>
    </row>
    <row r="521" spans="1:18" x14ac:dyDescent="0.2">
      <c r="A521" s="21" t="s">
        <v>1193</v>
      </c>
      <c r="B521" s="20" t="s">
        <v>1178</v>
      </c>
      <c r="C521" s="20" t="s">
        <v>410</v>
      </c>
      <c r="D521" s="20" t="s">
        <v>54</v>
      </c>
      <c r="E521" s="39">
        <v>45460</v>
      </c>
      <c r="F521" s="20" t="s">
        <v>248</v>
      </c>
      <c r="G521" s="41" t="s">
        <v>438</v>
      </c>
      <c r="H521" s="22">
        <v>51744</v>
      </c>
      <c r="I521" s="22">
        <v>0</v>
      </c>
      <c r="J521" s="22">
        <v>0</v>
      </c>
      <c r="K521" s="22">
        <v>0</v>
      </c>
      <c r="L521" s="22">
        <v>51744</v>
      </c>
      <c r="M521" s="22">
        <v>51744</v>
      </c>
      <c r="N521" s="54">
        <v>0</v>
      </c>
      <c r="O521" s="22">
        <v>0</v>
      </c>
      <c r="P521" s="22">
        <v>0</v>
      </c>
      <c r="Q521" s="22">
        <v>51744</v>
      </c>
      <c r="R521" s="22">
        <v>0</v>
      </c>
    </row>
    <row r="522" spans="1:18" x14ac:dyDescent="0.2">
      <c r="A522" s="21" t="s">
        <v>1194</v>
      </c>
      <c r="B522" s="20" t="s">
        <v>1178</v>
      </c>
      <c r="C522" s="20" t="s">
        <v>410</v>
      </c>
      <c r="D522" s="20" t="s">
        <v>54</v>
      </c>
      <c r="E522" s="39">
        <v>45460</v>
      </c>
      <c r="F522" s="20" t="s">
        <v>248</v>
      </c>
      <c r="G522" s="41" t="s">
        <v>438</v>
      </c>
      <c r="H522" s="22">
        <v>51744</v>
      </c>
      <c r="I522" s="22">
        <v>0</v>
      </c>
      <c r="J522" s="22">
        <v>0</v>
      </c>
      <c r="K522" s="22">
        <v>0</v>
      </c>
      <c r="L522" s="22">
        <v>51744</v>
      </c>
      <c r="M522" s="22">
        <v>51744</v>
      </c>
      <c r="N522" s="54">
        <v>0</v>
      </c>
      <c r="O522" s="22">
        <v>0</v>
      </c>
      <c r="P522" s="22">
        <v>0</v>
      </c>
      <c r="Q522" s="22">
        <v>51744</v>
      </c>
      <c r="R522" s="22">
        <v>0</v>
      </c>
    </row>
    <row r="523" spans="1:18" x14ac:dyDescent="0.2">
      <c r="A523" s="21" t="s">
        <v>1179</v>
      </c>
      <c r="B523" s="20" t="s">
        <v>1178</v>
      </c>
      <c r="C523" s="20" t="s">
        <v>410</v>
      </c>
      <c r="D523" s="20" t="s">
        <v>54</v>
      </c>
      <c r="E523" s="39">
        <v>45401</v>
      </c>
      <c r="F523" s="20" t="s">
        <v>248</v>
      </c>
      <c r="G523" s="41" t="s">
        <v>438</v>
      </c>
      <c r="H523" s="22">
        <v>51744</v>
      </c>
      <c r="I523" s="22">
        <v>0</v>
      </c>
      <c r="J523" s="22">
        <v>0</v>
      </c>
      <c r="K523" s="22">
        <v>0</v>
      </c>
      <c r="L523" s="22">
        <v>51744</v>
      </c>
      <c r="M523" s="22">
        <v>51744</v>
      </c>
      <c r="N523" s="54">
        <v>0</v>
      </c>
      <c r="O523" s="22">
        <v>0</v>
      </c>
      <c r="P523" s="22">
        <v>0</v>
      </c>
      <c r="Q523" s="22">
        <v>51744</v>
      </c>
      <c r="R523" s="22">
        <v>0</v>
      </c>
    </row>
    <row r="524" spans="1:18" x14ac:dyDescent="0.2">
      <c r="A524" s="21" t="s">
        <v>1180</v>
      </c>
      <c r="B524" s="20" t="s">
        <v>1178</v>
      </c>
      <c r="C524" s="20" t="s">
        <v>410</v>
      </c>
      <c r="D524" s="20" t="s">
        <v>54</v>
      </c>
      <c r="E524" s="39">
        <v>45401</v>
      </c>
      <c r="F524" s="20" t="s">
        <v>248</v>
      </c>
      <c r="G524" s="41" t="s">
        <v>438</v>
      </c>
      <c r="H524" s="22">
        <v>51744</v>
      </c>
      <c r="I524" s="22">
        <v>0</v>
      </c>
      <c r="J524" s="22">
        <v>0</v>
      </c>
      <c r="K524" s="22">
        <v>0</v>
      </c>
      <c r="L524" s="22">
        <v>51744</v>
      </c>
      <c r="M524" s="22">
        <v>51744</v>
      </c>
      <c r="N524" s="54">
        <v>0</v>
      </c>
      <c r="O524" s="22">
        <v>0</v>
      </c>
      <c r="P524" s="22">
        <v>0</v>
      </c>
      <c r="Q524" s="22">
        <v>51744</v>
      </c>
      <c r="R524" s="22">
        <v>0</v>
      </c>
    </row>
    <row r="525" spans="1:18" x14ac:dyDescent="0.2">
      <c r="A525" s="21" t="s">
        <v>1181</v>
      </c>
      <c r="B525" s="20" t="s">
        <v>1178</v>
      </c>
      <c r="C525" s="20" t="s">
        <v>410</v>
      </c>
      <c r="D525" s="20" t="s">
        <v>54</v>
      </c>
      <c r="E525" s="39">
        <v>45401</v>
      </c>
      <c r="F525" s="20" t="s">
        <v>248</v>
      </c>
      <c r="G525" s="41" t="s">
        <v>438</v>
      </c>
      <c r="H525" s="22">
        <v>51744</v>
      </c>
      <c r="I525" s="22">
        <v>0</v>
      </c>
      <c r="J525" s="22">
        <v>0</v>
      </c>
      <c r="K525" s="22">
        <v>0</v>
      </c>
      <c r="L525" s="22">
        <v>51744</v>
      </c>
      <c r="M525" s="22">
        <v>51744</v>
      </c>
      <c r="N525" s="54">
        <v>0</v>
      </c>
      <c r="O525" s="22">
        <v>0</v>
      </c>
      <c r="P525" s="22">
        <v>0</v>
      </c>
      <c r="Q525" s="22">
        <v>51744</v>
      </c>
      <c r="R525" s="22">
        <v>0</v>
      </c>
    </row>
    <row r="526" spans="1:18" x14ac:dyDescent="0.2">
      <c r="A526" s="21" t="s">
        <v>1182</v>
      </c>
      <c r="B526" s="20" t="s">
        <v>1178</v>
      </c>
      <c r="C526" s="20" t="s">
        <v>410</v>
      </c>
      <c r="D526" s="20" t="s">
        <v>54</v>
      </c>
      <c r="E526" s="39">
        <v>45401</v>
      </c>
      <c r="F526" s="20" t="s">
        <v>248</v>
      </c>
      <c r="G526" s="41" t="s">
        <v>438</v>
      </c>
      <c r="H526" s="22">
        <v>51744</v>
      </c>
      <c r="I526" s="22">
        <v>0</v>
      </c>
      <c r="J526" s="22">
        <v>0</v>
      </c>
      <c r="K526" s="22">
        <v>0</v>
      </c>
      <c r="L526" s="22">
        <v>51744</v>
      </c>
      <c r="M526" s="22">
        <v>51744</v>
      </c>
      <c r="N526" s="54">
        <v>0</v>
      </c>
      <c r="O526" s="22">
        <v>0</v>
      </c>
      <c r="P526" s="22">
        <v>0</v>
      </c>
      <c r="Q526" s="22">
        <v>51744</v>
      </c>
      <c r="R526" s="22">
        <v>0</v>
      </c>
    </row>
    <row r="527" spans="1:18" x14ac:dyDescent="0.2">
      <c r="A527" s="21" t="s">
        <v>1195</v>
      </c>
      <c r="B527" s="20" t="s">
        <v>1190</v>
      </c>
      <c r="C527" s="20" t="s">
        <v>410</v>
      </c>
      <c r="D527" s="20" t="s">
        <v>54</v>
      </c>
      <c r="E527" s="39">
        <v>45460</v>
      </c>
      <c r="F527" s="20" t="s">
        <v>248</v>
      </c>
      <c r="G527" s="41" t="s">
        <v>438</v>
      </c>
      <c r="H527" s="22">
        <v>80416</v>
      </c>
      <c r="I527" s="22">
        <v>0</v>
      </c>
      <c r="J527" s="22">
        <v>0</v>
      </c>
      <c r="K527" s="22">
        <v>0</v>
      </c>
      <c r="L527" s="22">
        <v>80416</v>
      </c>
      <c r="M527" s="22">
        <v>80416</v>
      </c>
      <c r="N527" s="54">
        <v>0</v>
      </c>
      <c r="O527" s="22">
        <v>0</v>
      </c>
      <c r="P527" s="22">
        <v>0</v>
      </c>
      <c r="Q527" s="22">
        <v>80416</v>
      </c>
      <c r="R527" s="22">
        <v>0</v>
      </c>
    </row>
    <row r="528" spans="1:18" x14ac:dyDescent="0.2">
      <c r="A528" s="21" t="s">
        <v>1196</v>
      </c>
      <c r="B528" s="20" t="s">
        <v>1190</v>
      </c>
      <c r="C528" s="20" t="s">
        <v>410</v>
      </c>
      <c r="D528" s="20" t="s">
        <v>54</v>
      </c>
      <c r="E528" s="39">
        <v>45460</v>
      </c>
      <c r="F528" s="20" t="s">
        <v>248</v>
      </c>
      <c r="G528" s="41" t="s">
        <v>438</v>
      </c>
      <c r="H528" s="22">
        <v>80416</v>
      </c>
      <c r="I528" s="22">
        <v>0</v>
      </c>
      <c r="J528" s="22">
        <v>0</v>
      </c>
      <c r="K528" s="22">
        <v>0</v>
      </c>
      <c r="L528" s="22">
        <v>80416</v>
      </c>
      <c r="M528" s="22">
        <v>80416</v>
      </c>
      <c r="N528" s="54">
        <v>0</v>
      </c>
      <c r="O528" s="22">
        <v>0</v>
      </c>
      <c r="P528" s="22">
        <v>0</v>
      </c>
      <c r="Q528" s="22">
        <v>80416</v>
      </c>
      <c r="R528" s="22">
        <v>0</v>
      </c>
    </row>
    <row r="529" spans="1:18" x14ac:dyDescent="0.2">
      <c r="A529" s="21" t="s">
        <v>1183</v>
      </c>
      <c r="B529" s="20" t="s">
        <v>1184</v>
      </c>
      <c r="C529" s="20" t="s">
        <v>410</v>
      </c>
      <c r="D529" s="20" t="s">
        <v>54</v>
      </c>
      <c r="E529" s="39">
        <v>45401</v>
      </c>
      <c r="F529" s="20" t="s">
        <v>248</v>
      </c>
      <c r="G529" s="41" t="s">
        <v>438</v>
      </c>
      <c r="H529" s="22">
        <v>34464</v>
      </c>
      <c r="I529" s="22">
        <v>0</v>
      </c>
      <c r="J529" s="22">
        <v>0</v>
      </c>
      <c r="K529" s="22">
        <v>0</v>
      </c>
      <c r="L529" s="22">
        <v>34464</v>
      </c>
      <c r="M529" s="22">
        <v>34464</v>
      </c>
      <c r="N529" s="54">
        <v>0</v>
      </c>
      <c r="O529" s="22">
        <v>0</v>
      </c>
      <c r="P529" s="22">
        <v>0</v>
      </c>
      <c r="Q529" s="22">
        <v>34464</v>
      </c>
      <c r="R529" s="22">
        <v>0</v>
      </c>
    </row>
    <row r="530" spans="1:18" x14ac:dyDescent="0.2">
      <c r="A530" s="21" t="s">
        <v>1185</v>
      </c>
      <c r="B530" s="20" t="s">
        <v>1184</v>
      </c>
      <c r="C530" s="20" t="s">
        <v>410</v>
      </c>
      <c r="D530" s="20" t="s">
        <v>54</v>
      </c>
      <c r="E530" s="39">
        <v>45401</v>
      </c>
      <c r="F530" s="20" t="s">
        <v>248</v>
      </c>
      <c r="G530" s="41" t="s">
        <v>438</v>
      </c>
      <c r="H530" s="22">
        <v>34464</v>
      </c>
      <c r="I530" s="22">
        <v>0</v>
      </c>
      <c r="J530" s="22">
        <v>0</v>
      </c>
      <c r="K530" s="22">
        <v>0</v>
      </c>
      <c r="L530" s="22">
        <v>34464</v>
      </c>
      <c r="M530" s="22">
        <v>34464</v>
      </c>
      <c r="N530" s="54">
        <v>0</v>
      </c>
      <c r="O530" s="22">
        <v>0</v>
      </c>
      <c r="P530" s="22">
        <v>0</v>
      </c>
      <c r="Q530" s="22">
        <v>34464</v>
      </c>
      <c r="R530" s="22">
        <v>0</v>
      </c>
    </row>
    <row r="531" spans="1:18" x14ac:dyDescent="0.2">
      <c r="A531" s="21" t="s">
        <v>1186</v>
      </c>
      <c r="B531" s="20" t="s">
        <v>1184</v>
      </c>
      <c r="C531" s="20" t="s">
        <v>410</v>
      </c>
      <c r="D531" s="20" t="s">
        <v>54</v>
      </c>
      <c r="E531" s="39">
        <v>45401</v>
      </c>
      <c r="F531" s="20" t="s">
        <v>248</v>
      </c>
      <c r="G531" s="41" t="s">
        <v>438</v>
      </c>
      <c r="H531" s="22">
        <v>34464</v>
      </c>
      <c r="I531" s="22">
        <v>0</v>
      </c>
      <c r="J531" s="22">
        <v>0</v>
      </c>
      <c r="K531" s="22">
        <v>0</v>
      </c>
      <c r="L531" s="22">
        <v>34464</v>
      </c>
      <c r="M531" s="22">
        <v>34464</v>
      </c>
      <c r="N531" s="54">
        <v>0</v>
      </c>
      <c r="O531" s="22">
        <v>0</v>
      </c>
      <c r="P531" s="22">
        <v>0</v>
      </c>
      <c r="Q531" s="22">
        <v>34464</v>
      </c>
      <c r="R531" s="22">
        <v>0</v>
      </c>
    </row>
    <row r="532" spans="1:18" x14ac:dyDescent="0.2">
      <c r="A532" s="21" t="s">
        <v>1197</v>
      </c>
      <c r="B532" s="20" t="s">
        <v>1198</v>
      </c>
      <c r="C532" s="20" t="s">
        <v>410</v>
      </c>
      <c r="D532" s="20" t="s">
        <v>54</v>
      </c>
      <c r="E532" s="39">
        <v>45505</v>
      </c>
      <c r="F532" s="20" t="s">
        <v>248</v>
      </c>
      <c r="G532" s="41" t="s">
        <v>438</v>
      </c>
      <c r="H532" s="22">
        <v>71080</v>
      </c>
      <c r="I532" s="22">
        <v>0</v>
      </c>
      <c r="J532" s="22">
        <v>71080</v>
      </c>
      <c r="K532" s="22">
        <v>0</v>
      </c>
      <c r="L532" s="22">
        <v>0</v>
      </c>
      <c r="M532" s="22">
        <v>71080</v>
      </c>
      <c r="N532" s="54">
        <v>0</v>
      </c>
      <c r="O532" s="22">
        <v>71080</v>
      </c>
      <c r="P532" s="22">
        <v>0</v>
      </c>
      <c r="Q532" s="22">
        <v>0</v>
      </c>
      <c r="R532" s="22">
        <v>0</v>
      </c>
    </row>
    <row r="533" spans="1:18" x14ac:dyDescent="0.2">
      <c r="A533" s="21" t="s">
        <v>1211</v>
      </c>
      <c r="B533" s="20" t="s">
        <v>1176</v>
      </c>
      <c r="C533" s="20" t="s">
        <v>410</v>
      </c>
      <c r="D533" s="20" t="s">
        <v>54</v>
      </c>
      <c r="E533" s="39">
        <v>45603</v>
      </c>
      <c r="F533" s="20" t="s">
        <v>248</v>
      </c>
      <c r="G533" s="41" t="s">
        <v>438</v>
      </c>
      <c r="H533" s="22">
        <v>91313</v>
      </c>
      <c r="I533" s="22">
        <v>0</v>
      </c>
      <c r="J533" s="22">
        <v>91313</v>
      </c>
      <c r="K533" s="22">
        <v>0</v>
      </c>
      <c r="L533" s="22">
        <v>0</v>
      </c>
      <c r="M533" s="22">
        <v>91313</v>
      </c>
      <c r="N533" s="54">
        <v>0</v>
      </c>
      <c r="O533" s="22">
        <v>91313</v>
      </c>
      <c r="P533" s="22">
        <v>0</v>
      </c>
      <c r="Q533" s="22">
        <v>0</v>
      </c>
      <c r="R533" s="22">
        <v>0</v>
      </c>
    </row>
    <row r="534" spans="1:18" x14ac:dyDescent="0.2">
      <c r="A534" s="21" t="s">
        <v>1212</v>
      </c>
      <c r="B534" s="20" t="s">
        <v>1213</v>
      </c>
      <c r="C534" s="20" t="s">
        <v>410</v>
      </c>
      <c r="D534" s="20" t="s">
        <v>54</v>
      </c>
      <c r="E534" s="39">
        <v>45615</v>
      </c>
      <c r="F534" s="20" t="s">
        <v>248</v>
      </c>
      <c r="G534" s="41" t="s">
        <v>438</v>
      </c>
      <c r="H534" s="22">
        <v>100470</v>
      </c>
      <c r="I534" s="22">
        <v>0</v>
      </c>
      <c r="J534" s="22">
        <v>100470</v>
      </c>
      <c r="K534" s="22">
        <v>0</v>
      </c>
      <c r="L534" s="22">
        <v>0</v>
      </c>
      <c r="M534" s="22">
        <v>100470</v>
      </c>
      <c r="N534" s="54">
        <v>0</v>
      </c>
      <c r="O534" s="22">
        <v>100470</v>
      </c>
      <c r="P534" s="22">
        <v>0</v>
      </c>
      <c r="Q534" s="22">
        <v>0</v>
      </c>
      <c r="R534" s="22">
        <v>0</v>
      </c>
    </row>
    <row r="535" spans="1:18" x14ac:dyDescent="0.2">
      <c r="A535" s="21" t="s">
        <v>1216</v>
      </c>
      <c r="B535" s="20" t="s">
        <v>1217</v>
      </c>
      <c r="C535" s="20" t="s">
        <v>410</v>
      </c>
      <c r="D535" s="20" t="s">
        <v>54</v>
      </c>
      <c r="E535" s="39">
        <v>45643</v>
      </c>
      <c r="F535" s="20" t="s">
        <v>248</v>
      </c>
      <c r="G535" s="41" t="s">
        <v>438</v>
      </c>
      <c r="H535" s="22">
        <v>113890</v>
      </c>
      <c r="I535" s="22">
        <v>0</v>
      </c>
      <c r="J535" s="22">
        <v>113890</v>
      </c>
      <c r="K535" s="22">
        <v>0</v>
      </c>
      <c r="L535" s="22">
        <v>0</v>
      </c>
      <c r="M535" s="22">
        <v>113890</v>
      </c>
      <c r="N535" s="54">
        <v>0</v>
      </c>
      <c r="O535" s="22">
        <v>113890</v>
      </c>
      <c r="P535" s="22">
        <v>0</v>
      </c>
      <c r="Q535" s="22">
        <v>0</v>
      </c>
      <c r="R535" s="22">
        <v>0</v>
      </c>
    </row>
    <row r="536" spans="1:18" x14ac:dyDescent="0.2">
      <c r="A536" s="21" t="s">
        <v>1202</v>
      </c>
      <c r="B536" s="20" t="s">
        <v>1203</v>
      </c>
      <c r="C536" s="20" t="s">
        <v>410</v>
      </c>
      <c r="D536" s="20" t="s">
        <v>54</v>
      </c>
      <c r="E536" s="39">
        <v>45511</v>
      </c>
      <c r="F536" s="20" t="s">
        <v>248</v>
      </c>
      <c r="G536" s="41" t="s">
        <v>438</v>
      </c>
      <c r="H536" s="22">
        <v>190500</v>
      </c>
      <c r="I536" s="22">
        <v>0</v>
      </c>
      <c r="J536" s="22">
        <v>0</v>
      </c>
      <c r="K536" s="22">
        <v>0</v>
      </c>
      <c r="L536" s="22">
        <v>190500</v>
      </c>
      <c r="M536" s="22">
        <v>190500</v>
      </c>
      <c r="N536" s="54">
        <v>0</v>
      </c>
      <c r="O536" s="22">
        <v>0</v>
      </c>
      <c r="P536" s="22">
        <v>0</v>
      </c>
      <c r="Q536" s="22">
        <v>190500</v>
      </c>
      <c r="R536" s="22">
        <v>0</v>
      </c>
    </row>
    <row r="537" spans="1:18" x14ac:dyDescent="0.2">
      <c r="A537" s="21" t="s">
        <v>1204</v>
      </c>
      <c r="B537" s="20" t="s">
        <v>1203</v>
      </c>
      <c r="C537" s="20" t="s">
        <v>410</v>
      </c>
      <c r="D537" s="20" t="s">
        <v>54</v>
      </c>
      <c r="E537" s="39">
        <v>45511</v>
      </c>
      <c r="F537" s="20" t="s">
        <v>248</v>
      </c>
      <c r="G537" s="41" t="s">
        <v>438</v>
      </c>
      <c r="H537" s="22">
        <v>190500</v>
      </c>
      <c r="I537" s="22">
        <v>0</v>
      </c>
      <c r="J537" s="22">
        <v>0</v>
      </c>
      <c r="K537" s="22">
        <v>0</v>
      </c>
      <c r="L537" s="22">
        <v>190500</v>
      </c>
      <c r="M537" s="22">
        <v>190500</v>
      </c>
      <c r="N537" s="54">
        <v>0</v>
      </c>
      <c r="O537" s="22">
        <v>0</v>
      </c>
      <c r="P537" s="22">
        <v>0</v>
      </c>
      <c r="Q537" s="22">
        <v>190500</v>
      </c>
      <c r="R537" s="22">
        <v>0</v>
      </c>
    </row>
    <row r="538" spans="1:18" x14ac:dyDescent="0.2">
      <c r="A538" s="21" t="s">
        <v>1205</v>
      </c>
      <c r="B538" s="20" t="s">
        <v>1203</v>
      </c>
      <c r="C538" s="20" t="s">
        <v>410</v>
      </c>
      <c r="D538" s="20" t="s">
        <v>54</v>
      </c>
      <c r="E538" s="39">
        <v>45511</v>
      </c>
      <c r="F538" s="20" t="s">
        <v>248</v>
      </c>
      <c r="G538" s="41" t="s">
        <v>438</v>
      </c>
      <c r="H538" s="22">
        <v>190500</v>
      </c>
      <c r="I538" s="22">
        <v>0</v>
      </c>
      <c r="J538" s="22">
        <v>0</v>
      </c>
      <c r="K538" s="22">
        <v>0</v>
      </c>
      <c r="L538" s="22">
        <v>190500</v>
      </c>
      <c r="M538" s="22">
        <v>190500</v>
      </c>
      <c r="N538" s="54">
        <v>0</v>
      </c>
      <c r="O538" s="22">
        <v>0</v>
      </c>
      <c r="P538" s="22">
        <v>0</v>
      </c>
      <c r="Q538" s="22">
        <v>190500</v>
      </c>
      <c r="R538" s="22">
        <v>0</v>
      </c>
    </row>
    <row r="539" spans="1:18" x14ac:dyDescent="0.2">
      <c r="A539" s="21" t="s">
        <v>1206</v>
      </c>
      <c r="B539" s="20" t="s">
        <v>1203</v>
      </c>
      <c r="C539" s="20" t="s">
        <v>410</v>
      </c>
      <c r="D539" s="20" t="s">
        <v>54</v>
      </c>
      <c r="E539" s="39">
        <v>45511</v>
      </c>
      <c r="F539" s="20" t="s">
        <v>248</v>
      </c>
      <c r="G539" s="41" t="s">
        <v>438</v>
      </c>
      <c r="H539" s="22">
        <v>190500</v>
      </c>
      <c r="I539" s="22">
        <v>0</v>
      </c>
      <c r="J539" s="22">
        <v>0</v>
      </c>
      <c r="K539" s="22">
        <v>0</v>
      </c>
      <c r="L539" s="22">
        <v>190500</v>
      </c>
      <c r="M539" s="22">
        <v>190500</v>
      </c>
      <c r="N539" s="54">
        <v>0</v>
      </c>
      <c r="O539" s="22">
        <v>0</v>
      </c>
      <c r="P539" s="22">
        <v>0</v>
      </c>
      <c r="Q539" s="22">
        <v>190500</v>
      </c>
      <c r="R539" s="22">
        <v>0</v>
      </c>
    </row>
    <row r="540" spans="1:18" x14ac:dyDescent="0.2">
      <c r="A540" s="21" t="s">
        <v>1207</v>
      </c>
      <c r="B540" s="20" t="s">
        <v>1203</v>
      </c>
      <c r="C540" s="20" t="s">
        <v>410</v>
      </c>
      <c r="D540" s="20" t="s">
        <v>54</v>
      </c>
      <c r="E540" s="39">
        <v>45511</v>
      </c>
      <c r="F540" s="20" t="s">
        <v>248</v>
      </c>
      <c r="G540" s="41" t="s">
        <v>438</v>
      </c>
      <c r="H540" s="22">
        <v>190500</v>
      </c>
      <c r="I540" s="22">
        <v>0</v>
      </c>
      <c r="J540" s="22">
        <v>0</v>
      </c>
      <c r="K540" s="22">
        <v>0</v>
      </c>
      <c r="L540" s="22">
        <v>190500</v>
      </c>
      <c r="M540" s="22">
        <v>190500</v>
      </c>
      <c r="N540" s="54">
        <v>0</v>
      </c>
      <c r="O540" s="22">
        <v>0</v>
      </c>
      <c r="P540" s="22">
        <v>0</v>
      </c>
      <c r="Q540" s="22">
        <v>190500</v>
      </c>
      <c r="R540" s="22">
        <v>0</v>
      </c>
    </row>
    <row r="541" spans="1:18" x14ac:dyDescent="0.2">
      <c r="A541" s="21" t="s">
        <v>1208</v>
      </c>
      <c r="B541" s="20" t="s">
        <v>1203</v>
      </c>
      <c r="C541" s="20" t="s">
        <v>410</v>
      </c>
      <c r="D541" s="20" t="s">
        <v>54</v>
      </c>
      <c r="E541" s="39">
        <v>45511</v>
      </c>
      <c r="F541" s="20" t="s">
        <v>248</v>
      </c>
      <c r="G541" s="41" t="s">
        <v>438</v>
      </c>
      <c r="H541" s="22">
        <v>190500</v>
      </c>
      <c r="I541" s="22">
        <v>0</v>
      </c>
      <c r="J541" s="22">
        <v>0</v>
      </c>
      <c r="K541" s="22">
        <v>0</v>
      </c>
      <c r="L541" s="22">
        <v>190500</v>
      </c>
      <c r="M541" s="22">
        <v>190500</v>
      </c>
      <c r="N541" s="54">
        <v>0</v>
      </c>
      <c r="O541" s="22">
        <v>0</v>
      </c>
      <c r="P541" s="22">
        <v>0</v>
      </c>
      <c r="Q541" s="22">
        <v>190500</v>
      </c>
      <c r="R541" s="22">
        <v>0</v>
      </c>
    </row>
    <row r="542" spans="1:18" x14ac:dyDescent="0.2">
      <c r="A542" s="21" t="s">
        <v>1209</v>
      </c>
      <c r="B542" s="20" t="s">
        <v>1203</v>
      </c>
      <c r="C542" s="20" t="s">
        <v>410</v>
      </c>
      <c r="D542" s="20" t="s">
        <v>54</v>
      </c>
      <c r="E542" s="39">
        <v>45511</v>
      </c>
      <c r="F542" s="20" t="s">
        <v>248</v>
      </c>
      <c r="G542" s="41" t="s">
        <v>438</v>
      </c>
      <c r="H542" s="22">
        <v>190500</v>
      </c>
      <c r="I542" s="22">
        <v>0</v>
      </c>
      <c r="J542" s="22">
        <v>0</v>
      </c>
      <c r="K542" s="22">
        <v>0</v>
      </c>
      <c r="L542" s="22">
        <v>190500</v>
      </c>
      <c r="M542" s="22">
        <v>190500</v>
      </c>
      <c r="N542" s="54">
        <v>0</v>
      </c>
      <c r="O542" s="22">
        <v>0</v>
      </c>
      <c r="P542" s="22">
        <v>0</v>
      </c>
      <c r="Q542" s="22">
        <v>190500</v>
      </c>
      <c r="R542" s="22">
        <v>0</v>
      </c>
    </row>
    <row r="543" spans="1:18" x14ac:dyDescent="0.2">
      <c r="A543" s="21" t="s">
        <v>1210</v>
      </c>
      <c r="B543" s="20" t="s">
        <v>1203</v>
      </c>
      <c r="C543" s="20" t="s">
        <v>410</v>
      </c>
      <c r="D543" s="20" t="s">
        <v>54</v>
      </c>
      <c r="E543" s="39">
        <v>45511</v>
      </c>
      <c r="F543" s="20" t="s">
        <v>248</v>
      </c>
      <c r="G543" s="41" t="s">
        <v>438</v>
      </c>
      <c r="H543" s="22">
        <v>190500</v>
      </c>
      <c r="I543" s="22">
        <v>0</v>
      </c>
      <c r="J543" s="22">
        <v>0</v>
      </c>
      <c r="K543" s="22">
        <v>0</v>
      </c>
      <c r="L543" s="22">
        <v>190500</v>
      </c>
      <c r="M543" s="22">
        <v>190500</v>
      </c>
      <c r="N543" s="54">
        <v>0</v>
      </c>
      <c r="O543" s="22">
        <v>0</v>
      </c>
      <c r="P543" s="22">
        <v>0</v>
      </c>
      <c r="Q543" s="22">
        <v>190500</v>
      </c>
      <c r="R543" s="22">
        <v>0</v>
      </c>
    </row>
    <row r="544" spans="1:18" x14ac:dyDescent="0.2">
      <c r="A544" s="21" t="s">
        <v>1284</v>
      </c>
      <c r="B544" s="20" t="s">
        <v>1285</v>
      </c>
      <c r="C544" s="20" t="s">
        <v>410</v>
      </c>
      <c r="D544" s="20" t="s">
        <v>54</v>
      </c>
      <c r="E544" s="39">
        <v>45686</v>
      </c>
      <c r="F544" s="20" t="s">
        <v>248</v>
      </c>
      <c r="G544" s="41" t="s">
        <v>438</v>
      </c>
      <c r="H544" s="22">
        <v>0</v>
      </c>
      <c r="I544" s="22">
        <v>46740</v>
      </c>
      <c r="J544" s="22">
        <v>0</v>
      </c>
      <c r="K544" s="22">
        <v>0</v>
      </c>
      <c r="L544" s="22">
        <v>46740</v>
      </c>
      <c r="M544" s="22">
        <v>0</v>
      </c>
      <c r="N544" s="54">
        <v>46740</v>
      </c>
      <c r="O544" s="22">
        <v>0</v>
      </c>
      <c r="P544" s="22">
        <v>0</v>
      </c>
      <c r="Q544" s="22">
        <v>46740</v>
      </c>
      <c r="R544" s="22">
        <v>0</v>
      </c>
    </row>
    <row r="545" spans="1:18" x14ac:dyDescent="0.2">
      <c r="A545" s="21" t="s">
        <v>1286</v>
      </c>
      <c r="B545" s="20" t="s">
        <v>1287</v>
      </c>
      <c r="C545" s="20" t="s">
        <v>410</v>
      </c>
      <c r="D545" s="20" t="s">
        <v>54</v>
      </c>
      <c r="E545" s="39">
        <v>45694</v>
      </c>
      <c r="F545" s="20" t="s">
        <v>248</v>
      </c>
      <c r="G545" s="41" t="s">
        <v>438</v>
      </c>
      <c r="H545" s="22">
        <v>0</v>
      </c>
      <c r="I545" s="22">
        <v>130683</v>
      </c>
      <c r="J545" s="22">
        <v>0</v>
      </c>
      <c r="K545" s="22">
        <v>0</v>
      </c>
      <c r="L545" s="22">
        <v>130683</v>
      </c>
      <c r="M545" s="22">
        <v>0</v>
      </c>
      <c r="N545" s="54">
        <v>130683</v>
      </c>
      <c r="O545" s="22">
        <v>0</v>
      </c>
      <c r="P545" s="22">
        <v>0</v>
      </c>
      <c r="Q545" s="22">
        <v>130683</v>
      </c>
      <c r="R545" s="22">
        <v>0</v>
      </c>
    </row>
    <row r="546" spans="1:18" x14ac:dyDescent="0.2">
      <c r="A546" s="21" t="s">
        <v>1288</v>
      </c>
      <c r="B546" s="20" t="s">
        <v>1289</v>
      </c>
      <c r="C546" s="20" t="s">
        <v>410</v>
      </c>
      <c r="D546" s="20" t="s">
        <v>54</v>
      </c>
      <c r="E546" s="39">
        <v>45743</v>
      </c>
      <c r="F546" s="20" t="s">
        <v>248</v>
      </c>
      <c r="G546" s="41" t="s">
        <v>438</v>
      </c>
      <c r="H546" s="22">
        <v>0</v>
      </c>
      <c r="I546" s="22">
        <v>28996</v>
      </c>
      <c r="J546" s="22">
        <v>0</v>
      </c>
      <c r="K546" s="22">
        <v>0</v>
      </c>
      <c r="L546" s="22">
        <v>28996</v>
      </c>
      <c r="M546" s="22">
        <v>0</v>
      </c>
      <c r="N546" s="54">
        <v>28996</v>
      </c>
      <c r="O546" s="22">
        <v>0</v>
      </c>
      <c r="P546" s="22">
        <v>0</v>
      </c>
      <c r="Q546" s="22">
        <v>28996</v>
      </c>
      <c r="R546" s="22">
        <v>0</v>
      </c>
    </row>
    <row r="547" spans="1:18" x14ac:dyDescent="0.2">
      <c r="A547" s="21" t="s">
        <v>1290</v>
      </c>
      <c r="B547" s="20" t="s">
        <v>1291</v>
      </c>
      <c r="C547" s="20" t="s">
        <v>410</v>
      </c>
      <c r="D547" s="20" t="s">
        <v>54</v>
      </c>
      <c r="E547" s="39">
        <v>45747</v>
      </c>
      <c r="F547" s="20" t="s">
        <v>248</v>
      </c>
      <c r="G547" s="41" t="s">
        <v>438</v>
      </c>
      <c r="H547" s="22">
        <v>0</v>
      </c>
      <c r="I547" s="22">
        <v>171480</v>
      </c>
      <c r="J547" s="22">
        <v>0</v>
      </c>
      <c r="K547" s="22">
        <v>0</v>
      </c>
      <c r="L547" s="22">
        <v>171480</v>
      </c>
      <c r="M547" s="22">
        <v>0</v>
      </c>
      <c r="N547" s="54">
        <v>171480</v>
      </c>
      <c r="O547" s="22">
        <v>0</v>
      </c>
      <c r="P547" s="22">
        <v>0</v>
      </c>
      <c r="Q547" s="22">
        <v>171480</v>
      </c>
      <c r="R547" s="22">
        <v>0</v>
      </c>
    </row>
    <row r="548" spans="1:18" x14ac:dyDescent="0.2">
      <c r="A548" s="21" t="s">
        <v>1292</v>
      </c>
      <c r="B548" s="20" t="s">
        <v>1293</v>
      </c>
      <c r="C548" s="20" t="s">
        <v>410</v>
      </c>
      <c r="D548" s="20" t="s">
        <v>54</v>
      </c>
      <c r="E548" s="39">
        <v>45806</v>
      </c>
      <c r="F548" s="20" t="s">
        <v>248</v>
      </c>
      <c r="G548" s="41" t="s">
        <v>438</v>
      </c>
      <c r="H548" s="22">
        <v>0</v>
      </c>
      <c r="I548" s="22">
        <v>134990</v>
      </c>
      <c r="J548" s="22">
        <v>0</v>
      </c>
      <c r="K548" s="22">
        <v>0</v>
      </c>
      <c r="L548" s="22">
        <v>134990</v>
      </c>
      <c r="M548" s="22">
        <v>0</v>
      </c>
      <c r="N548" s="54">
        <v>134990</v>
      </c>
      <c r="O548" s="22">
        <v>0</v>
      </c>
      <c r="P548" s="22">
        <v>0</v>
      </c>
      <c r="Q548" s="22">
        <v>134990</v>
      </c>
      <c r="R548" s="22">
        <v>0</v>
      </c>
    </row>
    <row r="549" spans="1:18" x14ac:dyDescent="0.2">
      <c r="A549" s="21" t="s">
        <v>1294</v>
      </c>
      <c r="B549" s="20" t="s">
        <v>1295</v>
      </c>
      <c r="C549" s="20" t="s">
        <v>410</v>
      </c>
      <c r="D549" s="20" t="s">
        <v>54</v>
      </c>
      <c r="E549" s="39">
        <v>45658</v>
      </c>
      <c r="F549" s="20" t="s">
        <v>248</v>
      </c>
      <c r="G549" s="41" t="s">
        <v>438</v>
      </c>
      <c r="H549" s="22">
        <v>0</v>
      </c>
      <c r="I549" s="22">
        <v>156960</v>
      </c>
      <c r="J549" s="22">
        <v>0</v>
      </c>
      <c r="K549" s="22">
        <v>0</v>
      </c>
      <c r="L549" s="22">
        <v>156960</v>
      </c>
      <c r="M549" s="22">
        <v>0</v>
      </c>
      <c r="N549" s="54">
        <v>156960</v>
      </c>
      <c r="O549" s="22">
        <v>0</v>
      </c>
      <c r="P549" s="22">
        <v>0</v>
      </c>
      <c r="Q549" s="22">
        <v>156960</v>
      </c>
      <c r="R549" s="22">
        <v>0</v>
      </c>
    </row>
    <row r="550" spans="1:18" x14ac:dyDescent="0.2">
      <c r="A550" s="24" t="s">
        <v>1145</v>
      </c>
      <c r="B550" s="24"/>
      <c r="C550" s="24"/>
      <c r="D550" s="24"/>
      <c r="E550" s="24"/>
      <c r="F550" s="24"/>
      <c r="G550" s="24"/>
      <c r="H550" s="25">
        <v>1308227991</v>
      </c>
      <c r="I550" s="25">
        <v>15766724</v>
      </c>
      <c r="J550" s="25">
        <v>26185397</v>
      </c>
      <c r="K550" s="25">
        <v>0</v>
      </c>
      <c r="L550" s="25">
        <v>1297809318</v>
      </c>
      <c r="M550" s="25">
        <v>653619261</v>
      </c>
      <c r="N550" s="55">
        <v>161194829</v>
      </c>
      <c r="O550" s="25">
        <v>26185384</v>
      </c>
      <c r="P550" s="25">
        <v>0</v>
      </c>
      <c r="Q550" s="25">
        <v>788628706</v>
      </c>
      <c r="R550" s="25">
        <v>509180612</v>
      </c>
    </row>
    <row r="551" spans="1:18" x14ac:dyDescent="0.2">
      <c r="H551" s="22"/>
      <c r="I551" s="22"/>
      <c r="J551" s="22"/>
      <c r="K551" s="22"/>
      <c r="L551" s="22"/>
      <c r="M551" s="22"/>
      <c r="N551" s="54"/>
      <c r="O551" s="22"/>
      <c r="P551" s="22"/>
      <c r="Q551" s="22"/>
      <c r="R551" s="22"/>
    </row>
    <row r="553" spans="1:18" x14ac:dyDescent="0.2">
      <c r="F553" s="43" t="s">
        <v>1218</v>
      </c>
      <c r="G553" t="s">
        <v>1520</v>
      </c>
      <c r="H553" t="s">
        <v>1542</v>
      </c>
    </row>
    <row r="554" spans="1:18" x14ac:dyDescent="0.2">
      <c r="F554" s="44" t="s">
        <v>1521</v>
      </c>
      <c r="G554" s="18">
        <v>0</v>
      </c>
    </row>
    <row r="555" spans="1:18" x14ac:dyDescent="0.2">
      <c r="F555" s="44" t="s">
        <v>1522</v>
      </c>
      <c r="G555" s="18">
        <v>0</v>
      </c>
    </row>
    <row r="556" spans="1:18" x14ac:dyDescent="0.2">
      <c r="F556" s="44" t="s">
        <v>1523</v>
      </c>
      <c r="G556" s="18">
        <v>0</v>
      </c>
    </row>
    <row r="557" spans="1:18" x14ac:dyDescent="0.2">
      <c r="F557" s="44" t="s">
        <v>1524</v>
      </c>
      <c r="G557" s="18">
        <v>92898</v>
      </c>
    </row>
    <row r="558" spans="1:18" x14ac:dyDescent="0.2">
      <c r="F558" s="44" t="s">
        <v>1525</v>
      </c>
      <c r="G558" s="18">
        <v>256827</v>
      </c>
    </row>
    <row r="559" spans="1:18" x14ac:dyDescent="0.2">
      <c r="F559" s="44" t="s">
        <v>1526</v>
      </c>
      <c r="G559" s="18">
        <v>129597</v>
      </c>
    </row>
    <row r="560" spans="1:18" x14ac:dyDescent="0.2">
      <c r="F560" s="44" t="s">
        <v>1527</v>
      </c>
      <c r="G560" s="18">
        <v>13662</v>
      </c>
    </row>
    <row r="561" spans="6:9" x14ac:dyDescent="0.2">
      <c r="F561" s="44" t="s">
        <v>1528</v>
      </c>
      <c r="G561" s="18">
        <v>107080</v>
      </c>
    </row>
    <row r="562" spans="6:9" x14ac:dyDescent="0.2">
      <c r="F562" s="44" t="s">
        <v>1529</v>
      </c>
      <c r="G562" s="18">
        <v>665874</v>
      </c>
      <c r="I562" t="s">
        <v>1544</v>
      </c>
    </row>
    <row r="563" spans="6:9" x14ac:dyDescent="0.2">
      <c r="F563" s="44" t="s">
        <v>1530</v>
      </c>
      <c r="G563" s="18">
        <v>5666307</v>
      </c>
      <c r="H563" s="56">
        <f>+GETPIVOTDATA("Écs. növ.",$F$553,"Év (Aktiválás)",2006)+GETPIVOTDATA("Écs. növ.",$F$553,"Év (Aktiválás)",2008)+GETPIVOTDATA("Écs. növ.",$F$553,"Év (Aktiválás)",2009)+GETPIVOTDATA("Écs. növ.",$F$553,"Év (Aktiválás)",2010)+GETPIVOTDATA("Écs. növ.",$F$553,"Év (Aktiválás)",2011)+GETPIVOTDATA("Écs. növ.",$F$553,"Év (Aktiválás)",2012)+GETPIVOTDATA("Écs. növ.",$F$553,"Év (Aktiválás)",2014)</f>
        <v>6932245</v>
      </c>
      <c r="I563" s="57">
        <v>4812</v>
      </c>
    </row>
    <row r="564" spans="6:9" x14ac:dyDescent="0.2">
      <c r="F564" s="44" t="s">
        <v>1531</v>
      </c>
      <c r="G564" s="18">
        <v>5563826</v>
      </c>
      <c r="H564" s="56">
        <f>+GETPIVOTDATA("Écs. növ.",$F$553,"Év (Aktiválás)",2015)</f>
        <v>5563826</v>
      </c>
      <c r="I564" s="57">
        <v>4822</v>
      </c>
    </row>
    <row r="565" spans="6:9" x14ac:dyDescent="0.2">
      <c r="F565" s="44" t="s">
        <v>1532</v>
      </c>
      <c r="G565" s="18">
        <v>3447725</v>
      </c>
      <c r="H565" s="56">
        <f>+GETPIVOTDATA("Écs. növ.",$F$553,"Év (Aktiválás)",2016)</f>
        <v>3447725</v>
      </c>
      <c r="I565" s="57">
        <v>4815</v>
      </c>
    </row>
    <row r="566" spans="6:9" x14ac:dyDescent="0.2">
      <c r="F566" s="44" t="s">
        <v>1533</v>
      </c>
      <c r="G566" s="18">
        <v>0</v>
      </c>
      <c r="H566" s="19"/>
    </row>
    <row r="567" spans="6:9" x14ac:dyDescent="0.2">
      <c r="F567" s="44" t="s">
        <v>1534</v>
      </c>
      <c r="G567" s="18">
        <v>3063942</v>
      </c>
      <c r="H567" s="56">
        <f>+GETPIVOTDATA("Écs. növ.",$F$553,"Év (Aktiválás)",2018)</f>
        <v>3063942</v>
      </c>
      <c r="I567" s="57">
        <v>4825</v>
      </c>
    </row>
    <row r="568" spans="6:9" x14ac:dyDescent="0.2">
      <c r="F568" s="44" t="s">
        <v>1535</v>
      </c>
      <c r="G568" s="18">
        <v>18537357</v>
      </c>
      <c r="H568" s="56">
        <f>+GETPIVOTDATA("Écs. növ.",$F$553,"Év (Aktiválás)",2019)</f>
        <v>18537357</v>
      </c>
      <c r="I568" s="57">
        <v>4829</v>
      </c>
    </row>
    <row r="569" spans="6:9" x14ac:dyDescent="0.2">
      <c r="F569" s="44" t="s">
        <v>1536</v>
      </c>
      <c r="G569" s="18">
        <v>102528377</v>
      </c>
      <c r="H569" s="56">
        <f>+GETPIVOTDATA("Écs. növ.",$F$553,"Év (Aktiválás)",2020)</f>
        <v>102528377</v>
      </c>
      <c r="I569" s="57">
        <v>4811</v>
      </c>
    </row>
    <row r="570" spans="6:9" x14ac:dyDescent="0.2">
      <c r="F570" s="44" t="s">
        <v>1537</v>
      </c>
      <c r="G570" s="18">
        <v>198275</v>
      </c>
      <c r="H570" s="56">
        <f>+GETPIVOTDATA("Écs. növ.",$F$553,"Év (Aktiválás)",2021)</f>
        <v>198275</v>
      </c>
      <c r="I570" s="57">
        <v>4824</v>
      </c>
    </row>
    <row r="571" spans="6:9" x14ac:dyDescent="0.2">
      <c r="F571" s="44" t="s">
        <v>1538</v>
      </c>
      <c r="G571" s="18">
        <v>14731706</v>
      </c>
      <c r="H571" s="56">
        <f>+GETPIVOTDATA("Écs. növ.",$F$553,"Év (Aktiválás)",2022)</f>
        <v>14731706</v>
      </c>
      <c r="I571" s="57">
        <v>4826</v>
      </c>
    </row>
    <row r="572" spans="6:9" x14ac:dyDescent="0.2">
      <c r="F572" s="44" t="s">
        <v>1539</v>
      </c>
      <c r="G572" s="18">
        <v>1128277</v>
      </c>
      <c r="H572" s="56">
        <f>+GETPIVOTDATA("Écs. növ.",$F$553,"Év (Aktiválás)",2023)</f>
        <v>1128277</v>
      </c>
      <c r="I572" s="57">
        <v>4818</v>
      </c>
    </row>
    <row r="573" spans="6:9" x14ac:dyDescent="0.2">
      <c r="F573" s="44" t="s">
        <v>1540</v>
      </c>
      <c r="G573" s="18">
        <v>2107002</v>
      </c>
      <c r="H573" s="56">
        <f>+GETPIVOTDATA("Écs. növ.",$F$553,"Év (Aktiválás)",2024)</f>
        <v>2107002</v>
      </c>
      <c r="I573" s="57">
        <v>4823</v>
      </c>
    </row>
    <row r="574" spans="6:9" x14ac:dyDescent="0.2">
      <c r="F574" s="44" t="s">
        <v>1541</v>
      </c>
      <c r="G574" s="18">
        <v>2956097</v>
      </c>
      <c r="H574" s="56">
        <f>+GETPIVOTDATA("Écs. növ.",$F$553,"Év (Aktiválás)",2025)</f>
        <v>2956097</v>
      </c>
      <c r="I574" s="57">
        <v>4827</v>
      </c>
    </row>
    <row r="575" spans="6:9" x14ac:dyDescent="0.2">
      <c r="F575" s="44" t="s">
        <v>1165</v>
      </c>
      <c r="G575" s="18">
        <v>161194829</v>
      </c>
    </row>
    <row r="578" spans="6:8" x14ac:dyDescent="0.2">
      <c r="F578" s="44" t="s">
        <v>1543</v>
      </c>
      <c r="H578" s="58">
        <f>+I550</f>
        <v>15766724</v>
      </c>
    </row>
    <row r="579" spans="6:8" x14ac:dyDescent="0.2">
      <c r="H579" s="57" t="s">
        <v>1545</v>
      </c>
    </row>
  </sheetData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9AC0-4B6E-448A-930C-529C0EED0391}">
  <sheetPr>
    <tabColor rgb="FF00B0F0"/>
  </sheetPr>
  <dimension ref="A2:P15"/>
  <sheetViews>
    <sheetView workbookViewId="0">
      <pane ySplit="8" topLeftCell="A9" activePane="bottomLeft" state="frozen"/>
      <selection pane="bottomLeft" activeCell="P3" sqref="P3"/>
    </sheetView>
  </sheetViews>
  <sheetFormatPr defaultRowHeight="12.75" x14ac:dyDescent="0.2"/>
  <cols>
    <col min="2" max="2" width="5.140625" bestFit="1" customWidth="1"/>
    <col min="3" max="3" width="12.85546875" bestFit="1" customWidth="1"/>
    <col min="4" max="4" width="8" bestFit="1" customWidth="1"/>
    <col min="5" max="5" width="3.28515625" bestFit="1" customWidth="1"/>
    <col min="6" max="6" width="7.7109375" bestFit="1" customWidth="1"/>
    <col min="7" max="7" width="9.42578125" bestFit="1" customWidth="1"/>
    <col min="8" max="8" width="11" bestFit="1" customWidth="1"/>
    <col min="9" max="9" width="6.7109375" bestFit="1" customWidth="1"/>
    <col min="10" max="10" width="10.7109375" bestFit="1" customWidth="1"/>
    <col min="11" max="11" width="7.7109375" bestFit="1" customWidth="1"/>
    <col min="12" max="12" width="16.28515625" bestFit="1" customWidth="1"/>
    <col min="13" max="13" width="16.140625" bestFit="1" customWidth="1"/>
    <col min="14" max="14" width="16" bestFit="1" customWidth="1"/>
    <col min="15" max="15" width="15.7109375" bestFit="1" customWidth="1"/>
    <col min="16" max="16" width="10.28515625" bestFit="1" customWidth="1"/>
  </cols>
  <sheetData>
    <row r="2" spans="1:16" x14ac:dyDescent="0.2">
      <c r="A2" s="29" t="s">
        <v>233</v>
      </c>
      <c r="B2" s="30"/>
      <c r="C2" s="30"/>
      <c r="D2" s="30"/>
      <c r="E2" s="30"/>
      <c r="F2" s="30"/>
      <c r="G2" s="30"/>
      <c r="H2" s="30"/>
      <c r="I2" s="30"/>
      <c r="J2" s="31"/>
    </row>
    <row r="3" spans="1:16" x14ac:dyDescent="0.2">
      <c r="A3" s="32" t="s">
        <v>224</v>
      </c>
      <c r="B3" s="33"/>
      <c r="C3" s="33"/>
      <c r="D3" s="33"/>
      <c r="E3" s="33"/>
      <c r="F3" s="33"/>
      <c r="G3" s="33"/>
      <c r="H3" s="33"/>
      <c r="I3" s="33"/>
      <c r="J3" s="34"/>
    </row>
    <row r="4" spans="1:16" x14ac:dyDescent="0.2">
      <c r="A4" s="32" t="s">
        <v>225</v>
      </c>
      <c r="B4" s="33"/>
      <c r="C4" s="33"/>
      <c r="D4" s="33"/>
      <c r="E4" s="33"/>
      <c r="F4" s="33"/>
      <c r="G4" s="33"/>
      <c r="H4" s="33"/>
      <c r="I4" s="33"/>
      <c r="J4" s="34"/>
    </row>
    <row r="5" spans="1:16" x14ac:dyDescent="0.2">
      <c r="A5" s="32" t="s">
        <v>1242</v>
      </c>
      <c r="B5" s="33"/>
      <c r="C5" s="33"/>
      <c r="D5" s="33"/>
      <c r="E5" s="33"/>
      <c r="F5" s="33"/>
      <c r="G5" s="33"/>
      <c r="H5" s="33"/>
      <c r="I5" s="33"/>
      <c r="J5" s="34"/>
    </row>
    <row r="6" spans="1:16" x14ac:dyDescent="0.2">
      <c r="A6" s="35" t="s">
        <v>226</v>
      </c>
      <c r="B6" s="36"/>
      <c r="C6" s="36"/>
      <c r="D6" s="36"/>
      <c r="E6" s="36"/>
      <c r="F6" s="36"/>
      <c r="G6" s="36"/>
      <c r="H6" s="36"/>
      <c r="I6" s="36"/>
      <c r="J6" s="37"/>
    </row>
    <row r="8" spans="1:16" ht="22.5" x14ac:dyDescent="0.2">
      <c r="A8" s="38" t="s">
        <v>227</v>
      </c>
      <c r="B8" s="38" t="s">
        <v>234</v>
      </c>
      <c r="C8" s="38" t="s">
        <v>235</v>
      </c>
      <c r="D8" s="38" t="s">
        <v>236</v>
      </c>
      <c r="E8" s="38" t="s">
        <v>237</v>
      </c>
      <c r="F8" s="38" t="s">
        <v>238</v>
      </c>
      <c r="G8" s="38" t="s">
        <v>239</v>
      </c>
      <c r="H8" s="38" t="s">
        <v>240</v>
      </c>
      <c r="I8" s="38" t="s">
        <v>241</v>
      </c>
      <c r="J8" s="38" t="s">
        <v>242</v>
      </c>
      <c r="K8" s="38" t="s">
        <v>1243</v>
      </c>
      <c r="L8" s="38" t="s">
        <v>229</v>
      </c>
      <c r="M8" s="38" t="s">
        <v>230</v>
      </c>
      <c r="N8" s="38" t="s">
        <v>231</v>
      </c>
      <c r="O8" s="38" t="s">
        <v>232</v>
      </c>
      <c r="P8" s="38" t="s">
        <v>244</v>
      </c>
    </row>
    <row r="9" spans="1:16" x14ac:dyDescent="0.2">
      <c r="A9" s="24" t="s">
        <v>1244</v>
      </c>
      <c r="B9" s="27"/>
      <c r="C9" s="27"/>
      <c r="D9" s="27"/>
      <c r="E9" s="27"/>
      <c r="F9" s="27"/>
      <c r="G9" s="27"/>
      <c r="H9" s="27"/>
      <c r="I9" s="27"/>
      <c r="J9" s="27"/>
      <c r="K9" s="40"/>
      <c r="L9" s="28"/>
      <c r="M9" s="28"/>
      <c r="N9" s="28"/>
      <c r="O9" s="28"/>
      <c r="P9" s="27"/>
    </row>
    <row r="10" spans="1:16" x14ac:dyDescent="0.2">
      <c r="A10" s="21" t="s">
        <v>74</v>
      </c>
      <c r="B10" s="20" t="s">
        <v>246</v>
      </c>
      <c r="C10" s="39">
        <v>44927</v>
      </c>
      <c r="D10" s="20" t="s">
        <v>184</v>
      </c>
      <c r="E10" s="20" t="s">
        <v>249</v>
      </c>
      <c r="F10" s="20" t="s">
        <v>1245</v>
      </c>
      <c r="G10" s="20" t="s">
        <v>1245</v>
      </c>
      <c r="H10" s="20" t="s">
        <v>1245</v>
      </c>
      <c r="I10" s="20" t="s">
        <v>1245</v>
      </c>
      <c r="J10" s="20" t="s">
        <v>250</v>
      </c>
      <c r="K10" s="41" t="s">
        <v>1245</v>
      </c>
      <c r="L10" s="22">
        <v>10223500</v>
      </c>
      <c r="M10" s="22">
        <v>0</v>
      </c>
      <c r="N10" s="22">
        <v>10223500</v>
      </c>
      <c r="O10" s="22">
        <v>0</v>
      </c>
      <c r="P10" s="20" t="s">
        <v>1245</v>
      </c>
    </row>
    <row r="11" spans="1:16" x14ac:dyDescent="0.2">
      <c r="A11" s="21" t="s">
        <v>74</v>
      </c>
      <c r="B11" s="20" t="s">
        <v>246</v>
      </c>
      <c r="C11" s="39">
        <v>44927</v>
      </c>
      <c r="D11" s="20" t="s">
        <v>184</v>
      </c>
      <c r="E11" s="20" t="s">
        <v>249</v>
      </c>
      <c r="F11" s="20" t="s">
        <v>1245</v>
      </c>
      <c r="G11" s="20" t="s">
        <v>1245</v>
      </c>
      <c r="H11" s="20" t="s">
        <v>1245</v>
      </c>
      <c r="I11" s="20" t="s">
        <v>1245</v>
      </c>
      <c r="J11" s="20" t="s">
        <v>250</v>
      </c>
      <c r="K11" s="41" t="s">
        <v>1245</v>
      </c>
      <c r="L11" s="22">
        <v>1423858</v>
      </c>
      <c r="M11" s="22">
        <v>0</v>
      </c>
      <c r="N11" s="22">
        <v>11647358</v>
      </c>
      <c r="O11" s="22">
        <v>0</v>
      </c>
      <c r="P11" s="20" t="s">
        <v>1245</v>
      </c>
    </row>
    <row r="12" spans="1:16" x14ac:dyDescent="0.2">
      <c r="A12" s="21" t="s">
        <v>74</v>
      </c>
      <c r="B12" s="20" t="s">
        <v>246</v>
      </c>
      <c r="C12" s="39">
        <v>44927</v>
      </c>
      <c r="D12" s="20" t="s">
        <v>184</v>
      </c>
      <c r="E12" s="20" t="s">
        <v>249</v>
      </c>
      <c r="F12" s="20" t="s">
        <v>1245</v>
      </c>
      <c r="G12" s="20" t="s">
        <v>1245</v>
      </c>
      <c r="H12" s="20" t="s">
        <v>1245</v>
      </c>
      <c r="I12" s="20" t="s">
        <v>1245</v>
      </c>
      <c r="J12" s="20" t="s">
        <v>250</v>
      </c>
      <c r="K12" s="41" t="s">
        <v>1245</v>
      </c>
      <c r="L12" s="22">
        <v>145028</v>
      </c>
      <c r="M12" s="22">
        <v>0</v>
      </c>
      <c r="N12" s="22">
        <v>11792386</v>
      </c>
      <c r="O12" s="22">
        <v>0</v>
      </c>
      <c r="P12" s="20" t="s">
        <v>1245</v>
      </c>
    </row>
    <row r="13" spans="1:16" x14ac:dyDescent="0.2">
      <c r="A13" s="21" t="s">
        <v>1246</v>
      </c>
      <c r="B13" s="21"/>
      <c r="C13" s="21"/>
      <c r="D13" s="21"/>
      <c r="E13" s="21"/>
      <c r="F13" s="21"/>
      <c r="G13" s="21"/>
      <c r="H13" s="21"/>
      <c r="I13" s="21"/>
      <c r="J13" s="21"/>
      <c r="K13" s="42"/>
      <c r="L13" s="23">
        <v>11792386</v>
      </c>
      <c r="M13" s="23">
        <v>0</v>
      </c>
      <c r="N13" s="23">
        <v>11792386</v>
      </c>
      <c r="O13" s="23">
        <v>0</v>
      </c>
      <c r="P13" s="21" t="s">
        <v>248</v>
      </c>
    </row>
    <row r="14" spans="1:16" x14ac:dyDescent="0.2">
      <c r="K14" s="41"/>
      <c r="L14" s="22"/>
      <c r="M14" s="22"/>
      <c r="N14" s="22"/>
      <c r="O14" s="22"/>
    </row>
    <row r="15" spans="1:16" x14ac:dyDescent="0.2">
      <c r="K15" s="41"/>
      <c r="L15" s="22"/>
      <c r="M15" s="22"/>
      <c r="N15" s="22"/>
      <c r="O15" s="2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BA603-177A-4E25-A4AF-0FACBB8A3CC4}">
  <sheetPr>
    <tabColor rgb="FF00B0F0"/>
  </sheetPr>
  <dimension ref="A2:O25"/>
  <sheetViews>
    <sheetView workbookViewId="0">
      <pane ySplit="8" topLeftCell="A9" activePane="bottomLeft" state="frozen"/>
      <selection pane="bottomLeft" activeCell="M20" sqref="M20"/>
    </sheetView>
  </sheetViews>
  <sheetFormatPr defaultRowHeight="12.75" x14ac:dyDescent="0.2"/>
  <cols>
    <col min="10" max="10" width="36.7109375" bestFit="1" customWidth="1"/>
    <col min="11" max="13" width="10.85546875" bestFit="1" customWidth="1"/>
    <col min="14" max="14" width="18.28515625" bestFit="1" customWidth="1"/>
  </cols>
  <sheetData>
    <row r="2" spans="1:15" x14ac:dyDescent="0.2">
      <c r="A2" s="9" t="s">
        <v>233</v>
      </c>
      <c r="B2" s="10"/>
      <c r="C2" s="10"/>
      <c r="D2" s="10"/>
      <c r="E2" s="10"/>
      <c r="F2" s="10"/>
      <c r="G2" s="10"/>
      <c r="H2" s="10"/>
      <c r="I2" s="10"/>
      <c r="J2" s="11"/>
      <c r="K2" s="1"/>
      <c r="L2" s="1"/>
      <c r="M2" s="1"/>
      <c r="N2" s="1"/>
    </row>
    <row r="3" spans="1:15" x14ac:dyDescent="0.2">
      <c r="A3" s="32" t="s">
        <v>1239</v>
      </c>
      <c r="B3" s="12"/>
      <c r="C3" s="12"/>
      <c r="D3" s="12"/>
      <c r="E3" s="12"/>
      <c r="F3" s="12"/>
      <c r="G3" s="12"/>
      <c r="H3" s="12"/>
      <c r="I3" s="12"/>
      <c r="J3" s="13"/>
      <c r="K3" s="1"/>
      <c r="L3" s="1"/>
      <c r="M3" s="1"/>
      <c r="N3" s="1"/>
    </row>
    <row r="4" spans="1:15" x14ac:dyDescent="0.2">
      <c r="A4" s="32" t="s">
        <v>225</v>
      </c>
      <c r="B4" s="12"/>
      <c r="C4" s="12"/>
      <c r="D4" s="12"/>
      <c r="E4" s="12"/>
      <c r="F4" s="12"/>
      <c r="G4" s="12"/>
      <c r="H4" s="12"/>
      <c r="I4" s="12"/>
      <c r="J4" s="13"/>
      <c r="K4" s="1"/>
      <c r="L4" s="1"/>
      <c r="M4" s="1"/>
      <c r="N4" s="1"/>
    </row>
    <row r="5" spans="1:15" x14ac:dyDescent="0.2">
      <c r="A5" s="32" t="s">
        <v>1240</v>
      </c>
      <c r="B5" s="12"/>
      <c r="C5" s="12"/>
      <c r="D5" s="12"/>
      <c r="E5" s="12"/>
      <c r="F5" s="12"/>
      <c r="G5" s="12"/>
      <c r="H5" s="12"/>
      <c r="I5" s="12"/>
      <c r="J5" s="13"/>
      <c r="K5" s="1"/>
      <c r="L5" s="1"/>
      <c r="M5" s="1"/>
      <c r="N5" s="1"/>
    </row>
    <row r="6" spans="1:15" x14ac:dyDescent="0.2">
      <c r="A6" s="14" t="s">
        <v>226</v>
      </c>
      <c r="B6" s="15"/>
      <c r="C6" s="15"/>
      <c r="D6" s="15"/>
      <c r="E6" s="15"/>
      <c r="F6" s="15"/>
      <c r="G6" s="15"/>
      <c r="H6" s="15"/>
      <c r="I6" s="15"/>
      <c r="J6" s="16"/>
      <c r="K6" s="1"/>
      <c r="L6" s="1"/>
      <c r="M6" s="1"/>
      <c r="N6" s="1"/>
    </row>
    <row r="8" spans="1:15" ht="22.5" x14ac:dyDescent="0.2">
      <c r="A8" s="17" t="s">
        <v>227</v>
      </c>
      <c r="B8" s="17" t="s">
        <v>234</v>
      </c>
      <c r="C8" s="17" t="s">
        <v>235</v>
      </c>
      <c r="D8" s="17" t="s">
        <v>236</v>
      </c>
      <c r="E8" s="17" t="s">
        <v>237</v>
      </c>
      <c r="F8" s="17" t="s">
        <v>238</v>
      </c>
      <c r="G8" s="17" t="s">
        <v>239</v>
      </c>
      <c r="H8" s="17" t="s">
        <v>240</v>
      </c>
      <c r="I8" s="17" t="s">
        <v>241</v>
      </c>
      <c r="J8" s="17" t="s">
        <v>242</v>
      </c>
      <c r="K8" s="17" t="s">
        <v>229</v>
      </c>
      <c r="L8" s="17" t="s">
        <v>230</v>
      </c>
      <c r="M8" s="17" t="s">
        <v>1168</v>
      </c>
      <c r="N8" s="17" t="s">
        <v>244</v>
      </c>
    </row>
    <row r="9" spans="1:15" x14ac:dyDescent="0.2">
      <c r="A9" s="6" t="s">
        <v>245</v>
      </c>
      <c r="B9" s="7"/>
      <c r="C9" s="7"/>
      <c r="D9" s="7"/>
      <c r="E9" s="7"/>
      <c r="F9" s="7"/>
      <c r="G9" s="7"/>
      <c r="H9" s="7"/>
      <c r="I9" s="7"/>
      <c r="J9" s="7"/>
      <c r="K9" s="8"/>
      <c r="L9" s="8"/>
      <c r="M9" s="8"/>
      <c r="N9" s="7"/>
    </row>
    <row r="10" spans="1:15" x14ac:dyDescent="0.2">
      <c r="A10" s="4" t="s">
        <v>72</v>
      </c>
      <c r="B10" s="2" t="s">
        <v>246</v>
      </c>
      <c r="C10" s="3">
        <v>44927</v>
      </c>
      <c r="D10" s="2" t="s">
        <v>184</v>
      </c>
      <c r="E10" s="2" t="s">
        <v>249</v>
      </c>
      <c r="F10" s="2" t="s">
        <v>248</v>
      </c>
      <c r="G10" s="2" t="s">
        <v>248</v>
      </c>
      <c r="H10" s="2" t="s">
        <v>248</v>
      </c>
      <c r="I10" s="2" t="s">
        <v>248</v>
      </c>
      <c r="J10" s="2" t="s">
        <v>250</v>
      </c>
      <c r="K10" s="5">
        <v>1.55</v>
      </c>
      <c r="L10" s="5">
        <v>0</v>
      </c>
      <c r="M10" s="5">
        <f>+K10-L10</f>
        <v>1.55</v>
      </c>
      <c r="N10" s="2" t="s">
        <v>248</v>
      </c>
    </row>
    <row r="11" spans="1:15" x14ac:dyDescent="0.2">
      <c r="A11" s="4" t="s">
        <v>72</v>
      </c>
      <c r="B11" s="2" t="s">
        <v>246</v>
      </c>
      <c r="C11" s="3">
        <v>44927</v>
      </c>
      <c r="D11" s="2" t="s">
        <v>184</v>
      </c>
      <c r="E11" s="2" t="s">
        <v>249</v>
      </c>
      <c r="F11" s="2" t="s">
        <v>248</v>
      </c>
      <c r="G11" s="2" t="s">
        <v>248</v>
      </c>
      <c r="H11" s="2" t="s">
        <v>248</v>
      </c>
      <c r="I11" s="2" t="s">
        <v>248</v>
      </c>
      <c r="J11" s="2" t="s">
        <v>250</v>
      </c>
      <c r="K11" s="5">
        <v>0</v>
      </c>
      <c r="L11" s="5">
        <v>7.55</v>
      </c>
      <c r="M11" s="5">
        <f>+M10+K11-L11</f>
        <v>-6</v>
      </c>
      <c r="N11" s="2" t="s">
        <v>248</v>
      </c>
    </row>
    <row r="12" spans="1:15" x14ac:dyDescent="0.2">
      <c r="A12" s="4" t="s">
        <v>72</v>
      </c>
      <c r="B12" s="2" t="s">
        <v>246</v>
      </c>
      <c r="C12" s="3">
        <v>44927</v>
      </c>
      <c r="D12" s="2" t="s">
        <v>184</v>
      </c>
      <c r="E12" s="2" t="s">
        <v>249</v>
      </c>
      <c r="F12" s="2" t="s">
        <v>248</v>
      </c>
      <c r="G12" s="2" t="s">
        <v>248</v>
      </c>
      <c r="H12" s="2" t="s">
        <v>248</v>
      </c>
      <c r="I12" s="2" t="s">
        <v>248</v>
      </c>
      <c r="J12" s="2" t="s">
        <v>250</v>
      </c>
      <c r="K12" s="5">
        <v>0</v>
      </c>
      <c r="L12" s="5">
        <v>208170</v>
      </c>
      <c r="M12" s="5">
        <f t="shared" ref="M12:M22" si="0">+M11+K12-L12</f>
        <v>-208176</v>
      </c>
      <c r="N12" s="2" t="s">
        <v>248</v>
      </c>
    </row>
    <row r="13" spans="1:15" x14ac:dyDescent="0.2">
      <c r="A13" s="4" t="s">
        <v>72</v>
      </c>
      <c r="B13" s="2" t="s">
        <v>246</v>
      </c>
      <c r="C13" s="3">
        <v>44927</v>
      </c>
      <c r="D13" s="2" t="s">
        <v>184</v>
      </c>
      <c r="E13" s="2" t="s">
        <v>249</v>
      </c>
      <c r="F13" s="2" t="s">
        <v>248</v>
      </c>
      <c r="G13" s="2" t="s">
        <v>248</v>
      </c>
      <c r="H13" s="2" t="s">
        <v>248</v>
      </c>
      <c r="I13" s="2" t="s">
        <v>248</v>
      </c>
      <c r="J13" s="2" t="s">
        <v>250</v>
      </c>
      <c r="K13" s="5">
        <v>0</v>
      </c>
      <c r="L13" s="5">
        <v>9047511</v>
      </c>
      <c r="M13" s="5">
        <f t="shared" si="0"/>
        <v>-9255687</v>
      </c>
      <c r="N13" s="2" t="s">
        <v>248</v>
      </c>
      <c r="O13" s="1"/>
    </row>
    <row r="14" spans="1:15" x14ac:dyDescent="0.2">
      <c r="A14" s="4" t="s">
        <v>72</v>
      </c>
      <c r="B14" s="2" t="s">
        <v>246</v>
      </c>
      <c r="C14" s="3">
        <v>44927</v>
      </c>
      <c r="D14" s="2" t="s">
        <v>184</v>
      </c>
      <c r="E14" s="2" t="s">
        <v>249</v>
      </c>
      <c r="F14" s="2" t="s">
        <v>248</v>
      </c>
      <c r="G14" s="2" t="s">
        <v>248</v>
      </c>
      <c r="H14" s="2" t="s">
        <v>248</v>
      </c>
      <c r="I14" s="2" t="s">
        <v>248</v>
      </c>
      <c r="J14" s="2" t="s">
        <v>250</v>
      </c>
      <c r="K14" s="5">
        <v>0</v>
      </c>
      <c r="L14" s="5">
        <v>1</v>
      </c>
      <c r="M14" s="5">
        <f t="shared" si="0"/>
        <v>-9255688</v>
      </c>
      <c r="N14" s="2" t="s">
        <v>248</v>
      </c>
      <c r="O14" s="1"/>
    </row>
    <row r="15" spans="1:15" x14ac:dyDescent="0.2">
      <c r="A15" s="4" t="s">
        <v>72</v>
      </c>
      <c r="B15" s="2" t="s">
        <v>246</v>
      </c>
      <c r="C15" s="3">
        <v>44927</v>
      </c>
      <c r="D15" s="2" t="s">
        <v>184</v>
      </c>
      <c r="E15" s="2" t="s">
        <v>249</v>
      </c>
      <c r="F15" s="2" t="s">
        <v>248</v>
      </c>
      <c r="G15" s="2" t="s">
        <v>248</v>
      </c>
      <c r="H15" s="2" t="s">
        <v>248</v>
      </c>
      <c r="I15" s="2" t="s">
        <v>248</v>
      </c>
      <c r="J15" s="2" t="s">
        <v>250</v>
      </c>
      <c r="K15" s="5">
        <v>0</v>
      </c>
      <c r="L15" s="5">
        <v>29900</v>
      </c>
      <c r="M15" s="5">
        <f t="shared" si="0"/>
        <v>-9285588</v>
      </c>
      <c r="N15" s="2" t="s">
        <v>248</v>
      </c>
      <c r="O15" s="1"/>
    </row>
    <row r="16" spans="1:15" x14ac:dyDescent="0.2">
      <c r="A16" s="4" t="s">
        <v>72</v>
      </c>
      <c r="B16" s="2" t="s">
        <v>246</v>
      </c>
      <c r="C16" s="3">
        <v>44927</v>
      </c>
      <c r="D16" s="2" t="s">
        <v>184</v>
      </c>
      <c r="E16" s="2" t="s">
        <v>249</v>
      </c>
      <c r="F16" s="2" t="s">
        <v>248</v>
      </c>
      <c r="G16" s="2" t="s">
        <v>248</v>
      </c>
      <c r="H16" s="2" t="s">
        <v>248</v>
      </c>
      <c r="I16" s="2" t="s">
        <v>248</v>
      </c>
      <c r="J16" s="2" t="s">
        <v>250</v>
      </c>
      <c r="K16" s="5">
        <v>0</v>
      </c>
      <c r="L16" s="5">
        <v>38930</v>
      </c>
      <c r="M16" s="5">
        <f t="shared" si="0"/>
        <v>-9324518</v>
      </c>
      <c r="N16" s="2" t="s">
        <v>248</v>
      </c>
      <c r="O16" s="1"/>
    </row>
    <row r="17" spans="1:15" x14ac:dyDescent="0.2">
      <c r="A17" s="4" t="s">
        <v>72</v>
      </c>
      <c r="B17" s="2" t="s">
        <v>246</v>
      </c>
      <c r="C17" s="3">
        <v>44927</v>
      </c>
      <c r="D17" s="2" t="s">
        <v>184</v>
      </c>
      <c r="E17" s="2" t="s">
        <v>249</v>
      </c>
      <c r="F17" s="2" t="s">
        <v>248</v>
      </c>
      <c r="G17" s="2" t="s">
        <v>248</v>
      </c>
      <c r="H17" s="2" t="s">
        <v>248</v>
      </c>
      <c r="I17" s="2" t="s">
        <v>248</v>
      </c>
      <c r="J17" s="2" t="s">
        <v>250</v>
      </c>
      <c r="K17" s="5">
        <v>1051560</v>
      </c>
      <c r="L17" s="5">
        <v>0</v>
      </c>
      <c r="M17" s="5">
        <f t="shared" si="0"/>
        <v>-8272958</v>
      </c>
      <c r="N17" s="2" t="s">
        <v>248</v>
      </c>
      <c r="O17" s="1"/>
    </row>
    <row r="18" spans="1:15" x14ac:dyDescent="0.2">
      <c r="A18" s="4" t="s">
        <v>72</v>
      </c>
      <c r="B18" s="2" t="s">
        <v>246</v>
      </c>
      <c r="C18" s="3">
        <v>44927</v>
      </c>
      <c r="D18" s="2" t="s">
        <v>184</v>
      </c>
      <c r="E18" s="2" t="s">
        <v>249</v>
      </c>
      <c r="F18" s="2" t="s">
        <v>248</v>
      </c>
      <c r="G18" s="2" t="s">
        <v>248</v>
      </c>
      <c r="H18" s="2" t="s">
        <v>248</v>
      </c>
      <c r="I18" s="2" t="s">
        <v>248</v>
      </c>
      <c r="J18" s="2" t="s">
        <v>250</v>
      </c>
      <c r="K18" s="5">
        <v>0</v>
      </c>
      <c r="L18" s="5">
        <v>1</v>
      </c>
      <c r="M18" s="5">
        <f t="shared" si="0"/>
        <v>-8272959</v>
      </c>
      <c r="N18" s="2" t="s">
        <v>248</v>
      </c>
      <c r="O18" s="1"/>
    </row>
    <row r="19" spans="1:15" x14ac:dyDescent="0.2">
      <c r="A19" s="4" t="s">
        <v>72</v>
      </c>
      <c r="B19" s="2" t="s">
        <v>246</v>
      </c>
      <c r="C19" s="3">
        <v>44927</v>
      </c>
      <c r="D19" s="2" t="s">
        <v>184</v>
      </c>
      <c r="E19" s="2" t="s">
        <v>249</v>
      </c>
      <c r="F19" s="2" t="s">
        <v>248</v>
      </c>
      <c r="G19" s="2" t="s">
        <v>248</v>
      </c>
      <c r="H19" s="2" t="s">
        <v>248</v>
      </c>
      <c r="I19" s="2" t="s">
        <v>248</v>
      </c>
      <c r="J19" s="2" t="s">
        <v>250</v>
      </c>
      <c r="K19" s="5">
        <v>1778000</v>
      </c>
      <c r="L19" s="5">
        <v>0</v>
      </c>
      <c r="M19" s="5">
        <f t="shared" si="0"/>
        <v>-6494959</v>
      </c>
      <c r="N19" s="2" t="s">
        <v>248</v>
      </c>
      <c r="O19" s="1"/>
    </row>
    <row r="20" spans="1:15" x14ac:dyDescent="0.2">
      <c r="A20" s="4" t="s">
        <v>72</v>
      </c>
      <c r="B20" s="2" t="s">
        <v>246</v>
      </c>
      <c r="C20" s="3">
        <v>44927</v>
      </c>
      <c r="D20" s="2" t="s">
        <v>184</v>
      </c>
      <c r="E20" s="2" t="s">
        <v>249</v>
      </c>
      <c r="F20" s="2" t="s">
        <v>248</v>
      </c>
      <c r="G20" s="2" t="s">
        <v>248</v>
      </c>
      <c r="H20" s="2" t="s">
        <v>248</v>
      </c>
      <c r="I20" s="2" t="s">
        <v>248</v>
      </c>
      <c r="J20" s="2" t="s">
        <v>250</v>
      </c>
      <c r="K20" s="5">
        <v>14622957</v>
      </c>
      <c r="L20" s="5">
        <v>0</v>
      </c>
      <c r="M20" s="5">
        <f t="shared" si="0"/>
        <v>8127998</v>
      </c>
      <c r="N20" s="5">
        <v>8128000</v>
      </c>
      <c r="O20" s="2"/>
    </row>
    <row r="21" spans="1:15" x14ac:dyDescent="0.2">
      <c r="A21" s="4" t="s">
        <v>72</v>
      </c>
      <c r="B21" s="2" t="s">
        <v>246</v>
      </c>
      <c r="C21" s="3">
        <v>44952</v>
      </c>
      <c r="D21" s="2" t="s">
        <v>137</v>
      </c>
      <c r="E21" s="2" t="s">
        <v>251</v>
      </c>
      <c r="F21" s="2" t="s">
        <v>248</v>
      </c>
      <c r="G21" s="2" t="s">
        <v>252</v>
      </c>
      <c r="H21" s="2" t="s">
        <v>253</v>
      </c>
      <c r="I21" s="2" t="s">
        <v>254</v>
      </c>
      <c r="J21" s="2" t="s">
        <v>255</v>
      </c>
      <c r="K21" s="5">
        <v>2450000</v>
      </c>
      <c r="L21" s="5">
        <v>0</v>
      </c>
      <c r="M21" s="5">
        <f t="shared" si="0"/>
        <v>10577998</v>
      </c>
      <c r="N21" s="2" t="s">
        <v>248</v>
      </c>
    </row>
    <row r="22" spans="1:15" x14ac:dyDescent="0.2">
      <c r="A22" s="4" t="s">
        <v>72</v>
      </c>
      <c r="B22" s="2" t="s">
        <v>246</v>
      </c>
      <c r="C22" s="3">
        <v>44952</v>
      </c>
      <c r="D22" s="2" t="s">
        <v>137</v>
      </c>
      <c r="E22" s="2" t="s">
        <v>251</v>
      </c>
      <c r="F22" s="2" t="s">
        <v>248</v>
      </c>
      <c r="G22" s="2" t="s">
        <v>252</v>
      </c>
      <c r="H22" s="2" t="s">
        <v>253</v>
      </c>
      <c r="I22" s="2" t="s">
        <v>254</v>
      </c>
      <c r="J22" s="2" t="s">
        <v>255</v>
      </c>
      <c r="K22" s="5">
        <v>661500</v>
      </c>
      <c r="L22" s="5">
        <v>0</v>
      </c>
      <c r="M22" s="5">
        <f t="shared" si="0"/>
        <v>11239498</v>
      </c>
      <c r="N22" s="2" t="s">
        <v>248</v>
      </c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5">
        <f>SUM(K10:K22)</f>
        <v>20564018.550000001</v>
      </c>
      <c r="L23" s="5">
        <f>SUM(L10:L22)</f>
        <v>9324520.5500000007</v>
      </c>
      <c r="M23" s="5">
        <f>+K23-L23</f>
        <v>11239498</v>
      </c>
      <c r="N23" s="1"/>
      <c r="O23" s="1" t="s">
        <v>1241</v>
      </c>
    </row>
    <row r="25" spans="1:15" x14ac:dyDescent="0.2">
      <c r="M25" s="1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33B3-E3E9-4362-A5FB-66A8035FE717}">
  <sheetPr>
    <tabColor rgb="FF00B0F0"/>
  </sheetPr>
  <dimension ref="A2:F131"/>
  <sheetViews>
    <sheetView workbookViewId="0">
      <pane ySplit="8" topLeftCell="A9" activePane="bottomLeft" state="frozen"/>
      <selection pane="bottomLeft" activeCell="J4" sqref="J4"/>
    </sheetView>
  </sheetViews>
  <sheetFormatPr defaultRowHeight="12.75" x14ac:dyDescent="0.2"/>
  <cols>
    <col min="2" max="2" width="58.7109375" bestFit="1" customWidth="1"/>
    <col min="3" max="3" width="16.28515625" bestFit="1" customWidth="1"/>
    <col min="4" max="4" width="16.140625" bestFit="1" customWidth="1"/>
    <col min="5" max="5" width="16" bestFit="1" customWidth="1"/>
    <col min="6" max="6" width="15.7109375" bestFit="1" customWidth="1"/>
  </cols>
  <sheetData>
    <row r="2" spans="1:6" x14ac:dyDescent="0.2">
      <c r="A2" s="29" t="s">
        <v>223</v>
      </c>
      <c r="B2" s="30"/>
      <c r="C2" s="31"/>
    </row>
    <row r="3" spans="1:6" x14ac:dyDescent="0.2">
      <c r="A3" s="32" t="s">
        <v>1227</v>
      </c>
      <c r="B3" s="33"/>
      <c r="C3" s="34"/>
    </row>
    <row r="4" spans="1:6" x14ac:dyDescent="0.2">
      <c r="A4" s="32" t="s">
        <v>225</v>
      </c>
      <c r="B4" s="33"/>
      <c r="C4" s="34"/>
    </row>
    <row r="5" spans="1:6" x14ac:dyDescent="0.2">
      <c r="A5" s="32" t="s">
        <v>1228</v>
      </c>
      <c r="B5" s="33"/>
      <c r="C5" s="34"/>
    </row>
    <row r="6" spans="1:6" x14ac:dyDescent="0.2">
      <c r="A6" s="35" t="s">
        <v>226</v>
      </c>
      <c r="B6" s="36"/>
      <c r="C6" s="37"/>
    </row>
    <row r="8" spans="1:6" ht="22.5" x14ac:dyDescent="0.2">
      <c r="A8" s="38" t="s">
        <v>227</v>
      </c>
      <c r="B8" s="38" t="s">
        <v>228</v>
      </c>
      <c r="C8" s="38" t="s">
        <v>229</v>
      </c>
      <c r="D8" s="38" t="s">
        <v>230</v>
      </c>
      <c r="E8" s="38" t="s">
        <v>231</v>
      </c>
      <c r="F8" s="38" t="s">
        <v>232</v>
      </c>
    </row>
    <row r="9" spans="1:6" x14ac:dyDescent="0.2">
      <c r="A9" s="21" t="s">
        <v>0</v>
      </c>
      <c r="B9" s="20" t="s">
        <v>1</v>
      </c>
      <c r="C9" s="22">
        <v>1133066</v>
      </c>
      <c r="D9" s="22">
        <v>0</v>
      </c>
      <c r="E9" s="22">
        <v>1133066</v>
      </c>
      <c r="F9" s="22">
        <v>0</v>
      </c>
    </row>
    <row r="10" spans="1:6" x14ac:dyDescent="0.2">
      <c r="A10" s="21" t="s">
        <v>2</v>
      </c>
      <c r="B10" s="20" t="s">
        <v>3</v>
      </c>
      <c r="C10" s="22">
        <v>0</v>
      </c>
      <c r="D10" s="22">
        <v>1019771</v>
      </c>
      <c r="E10" s="22">
        <v>0</v>
      </c>
      <c r="F10" s="22">
        <v>1019771</v>
      </c>
    </row>
    <row r="11" spans="1:6" x14ac:dyDescent="0.2">
      <c r="A11" s="21" t="s">
        <v>4</v>
      </c>
      <c r="B11" s="21" t="s">
        <v>5</v>
      </c>
      <c r="C11" s="23">
        <v>1133066</v>
      </c>
      <c r="D11" s="23">
        <v>1019771</v>
      </c>
      <c r="E11" s="23">
        <v>113295</v>
      </c>
      <c r="F11" s="23">
        <v>0</v>
      </c>
    </row>
    <row r="12" spans="1:6" x14ac:dyDescent="0.2">
      <c r="A12" s="21" t="s">
        <v>6</v>
      </c>
      <c r="B12" s="20" t="s">
        <v>7</v>
      </c>
      <c r="C12" s="22">
        <v>2000000</v>
      </c>
      <c r="D12" s="22">
        <v>0</v>
      </c>
      <c r="E12" s="22">
        <v>2000000</v>
      </c>
      <c r="F12" s="22">
        <v>0</v>
      </c>
    </row>
    <row r="13" spans="1:6" x14ac:dyDescent="0.2">
      <c r="A13" s="21" t="s">
        <v>8</v>
      </c>
      <c r="B13" s="20" t="s">
        <v>9</v>
      </c>
      <c r="C13" s="22">
        <v>8452062</v>
      </c>
      <c r="D13" s="22">
        <v>0</v>
      </c>
      <c r="E13" s="22">
        <v>8452062</v>
      </c>
      <c r="F13" s="22">
        <v>0</v>
      </c>
    </row>
    <row r="14" spans="1:6" x14ac:dyDescent="0.2">
      <c r="A14" s="21" t="s">
        <v>10</v>
      </c>
      <c r="B14" s="20" t="s">
        <v>11</v>
      </c>
      <c r="C14" s="22">
        <v>0</v>
      </c>
      <c r="D14" s="22">
        <v>2699071</v>
      </c>
      <c r="E14" s="22">
        <v>0</v>
      </c>
      <c r="F14" s="22">
        <v>2699071</v>
      </c>
    </row>
    <row r="15" spans="1:6" x14ac:dyDescent="0.2">
      <c r="A15" s="21" t="s">
        <v>12</v>
      </c>
      <c r="B15" s="20" t="s">
        <v>13</v>
      </c>
      <c r="C15" s="22">
        <v>3108001</v>
      </c>
      <c r="D15" s="22">
        <v>0</v>
      </c>
      <c r="E15" s="22">
        <v>3108001</v>
      </c>
      <c r="F15" s="22">
        <v>0</v>
      </c>
    </row>
    <row r="16" spans="1:6" x14ac:dyDescent="0.2">
      <c r="A16" s="21" t="s">
        <v>14</v>
      </c>
      <c r="B16" s="20" t="s">
        <v>15</v>
      </c>
      <c r="C16" s="22">
        <v>4973000</v>
      </c>
      <c r="D16" s="22">
        <v>0</v>
      </c>
      <c r="E16" s="22">
        <v>4973000</v>
      </c>
      <c r="F16" s="22">
        <v>0</v>
      </c>
    </row>
    <row r="17" spans="1:6" x14ac:dyDescent="0.2">
      <c r="A17" s="21" t="s">
        <v>16</v>
      </c>
      <c r="B17" s="20" t="s">
        <v>17</v>
      </c>
      <c r="C17" s="22">
        <v>6543000</v>
      </c>
      <c r="D17" s="22">
        <v>0</v>
      </c>
      <c r="E17" s="22">
        <v>6543000</v>
      </c>
      <c r="F17" s="22">
        <v>0</v>
      </c>
    </row>
    <row r="18" spans="1:6" x14ac:dyDescent="0.2">
      <c r="A18" s="21" t="s">
        <v>18</v>
      </c>
      <c r="B18" s="20" t="s">
        <v>19</v>
      </c>
      <c r="C18" s="22">
        <v>3237632</v>
      </c>
      <c r="D18" s="22">
        <v>0</v>
      </c>
      <c r="E18" s="22">
        <v>3237632</v>
      </c>
      <c r="F18" s="22">
        <v>0</v>
      </c>
    </row>
    <row r="19" spans="1:6" x14ac:dyDescent="0.2">
      <c r="A19" s="21" t="s">
        <v>20</v>
      </c>
      <c r="B19" s="20" t="s">
        <v>21</v>
      </c>
      <c r="C19" s="22">
        <v>1596000</v>
      </c>
      <c r="D19" s="22">
        <v>0</v>
      </c>
      <c r="E19" s="22">
        <v>1596000</v>
      </c>
      <c r="F19" s="22">
        <v>0</v>
      </c>
    </row>
    <row r="20" spans="1:6" x14ac:dyDescent="0.2">
      <c r="A20" s="21" t="s">
        <v>22</v>
      </c>
      <c r="B20" s="20" t="s">
        <v>23</v>
      </c>
      <c r="C20" s="22">
        <v>5817158</v>
      </c>
      <c r="D20" s="22">
        <v>0</v>
      </c>
      <c r="E20" s="22">
        <v>5817158</v>
      </c>
      <c r="F20" s="22">
        <v>0</v>
      </c>
    </row>
    <row r="21" spans="1:6" x14ac:dyDescent="0.2">
      <c r="A21" s="21" t="s">
        <v>24</v>
      </c>
      <c r="B21" s="20" t="s">
        <v>25</v>
      </c>
      <c r="C21" s="22">
        <v>5271112</v>
      </c>
      <c r="D21" s="22">
        <v>0</v>
      </c>
      <c r="E21" s="22">
        <v>5271112</v>
      </c>
      <c r="F21" s="22">
        <v>0</v>
      </c>
    </row>
    <row r="22" spans="1:6" x14ac:dyDescent="0.2">
      <c r="A22" s="21" t="s">
        <v>26</v>
      </c>
      <c r="B22" s="20" t="s">
        <v>27</v>
      </c>
      <c r="C22" s="22">
        <v>1225514</v>
      </c>
      <c r="D22" s="22">
        <v>0</v>
      </c>
      <c r="E22" s="22">
        <v>1225514</v>
      </c>
      <c r="F22" s="22">
        <v>0</v>
      </c>
    </row>
    <row r="23" spans="1:6" x14ac:dyDescent="0.2">
      <c r="A23" s="21" t="s">
        <v>28</v>
      </c>
      <c r="B23" s="20" t="s">
        <v>29</v>
      </c>
      <c r="C23" s="22">
        <v>74291121</v>
      </c>
      <c r="D23" s="22">
        <v>0</v>
      </c>
      <c r="E23" s="22">
        <v>74291121</v>
      </c>
      <c r="F23" s="22">
        <v>0</v>
      </c>
    </row>
    <row r="24" spans="1:6" x14ac:dyDescent="0.2">
      <c r="A24" s="21" t="s">
        <v>30</v>
      </c>
      <c r="B24" s="20" t="s">
        <v>31</v>
      </c>
      <c r="C24" s="22">
        <v>0</v>
      </c>
      <c r="D24" s="22">
        <v>31873253</v>
      </c>
      <c r="E24" s="22">
        <v>0</v>
      </c>
      <c r="F24" s="22">
        <v>31873253</v>
      </c>
    </row>
    <row r="25" spans="1:6" x14ac:dyDescent="0.2">
      <c r="A25" s="21" t="s">
        <v>32</v>
      </c>
      <c r="B25" s="21" t="s">
        <v>33</v>
      </c>
      <c r="C25" s="23">
        <v>116514600</v>
      </c>
      <c r="D25" s="23">
        <v>34572324</v>
      </c>
      <c r="E25" s="23">
        <v>81942276</v>
      </c>
      <c r="F25" s="23">
        <v>0</v>
      </c>
    </row>
    <row r="26" spans="1:6" x14ac:dyDescent="0.2">
      <c r="A26" s="21" t="s">
        <v>34</v>
      </c>
      <c r="B26" s="20" t="s">
        <v>35</v>
      </c>
      <c r="C26" s="22">
        <v>218845</v>
      </c>
      <c r="D26" s="22">
        <v>0</v>
      </c>
      <c r="E26" s="22">
        <v>218845</v>
      </c>
      <c r="F26" s="22">
        <v>0</v>
      </c>
    </row>
    <row r="27" spans="1:6" x14ac:dyDescent="0.2">
      <c r="A27" s="21" t="s">
        <v>36</v>
      </c>
      <c r="B27" s="20" t="s">
        <v>37</v>
      </c>
      <c r="C27" s="22">
        <v>0</v>
      </c>
      <c r="D27" s="22">
        <v>185362</v>
      </c>
      <c r="E27" s="22">
        <v>0</v>
      </c>
      <c r="F27" s="22">
        <v>185362</v>
      </c>
    </row>
    <row r="28" spans="1:6" x14ac:dyDescent="0.2">
      <c r="A28" s="21" t="s">
        <v>38</v>
      </c>
      <c r="B28" s="21" t="s">
        <v>39</v>
      </c>
      <c r="C28" s="23">
        <v>218845</v>
      </c>
      <c r="D28" s="23">
        <v>185362</v>
      </c>
      <c r="E28" s="23">
        <v>33483</v>
      </c>
      <c r="F28" s="23">
        <v>0</v>
      </c>
    </row>
    <row r="29" spans="1:6" x14ac:dyDescent="0.2">
      <c r="A29" s="21" t="s">
        <v>40</v>
      </c>
      <c r="B29" s="20" t="s">
        <v>41</v>
      </c>
      <c r="C29" s="22">
        <v>123361714</v>
      </c>
      <c r="D29" s="22">
        <v>0</v>
      </c>
      <c r="E29" s="22">
        <v>123361714</v>
      </c>
      <c r="F29" s="22">
        <v>0</v>
      </c>
    </row>
    <row r="30" spans="1:6" x14ac:dyDescent="0.2">
      <c r="A30" s="21" t="s">
        <v>42</v>
      </c>
      <c r="B30" s="20" t="s">
        <v>43</v>
      </c>
      <c r="C30" s="22">
        <v>2899265</v>
      </c>
      <c r="D30" s="22">
        <v>0</v>
      </c>
      <c r="E30" s="22">
        <v>2899265</v>
      </c>
      <c r="F30" s="22">
        <v>0</v>
      </c>
    </row>
    <row r="31" spans="1:6" x14ac:dyDescent="0.2">
      <c r="A31" s="21" t="s">
        <v>44</v>
      </c>
      <c r="B31" s="20" t="s">
        <v>45</v>
      </c>
      <c r="C31" s="22">
        <v>3641455</v>
      </c>
      <c r="D31" s="22">
        <v>0</v>
      </c>
      <c r="E31" s="22">
        <v>3641455</v>
      </c>
      <c r="F31" s="22">
        <v>0</v>
      </c>
    </row>
    <row r="32" spans="1:6" x14ac:dyDescent="0.2">
      <c r="A32" s="21" t="s">
        <v>46</v>
      </c>
      <c r="B32" s="20" t="s">
        <v>47</v>
      </c>
      <c r="C32" s="22">
        <v>576842</v>
      </c>
      <c r="D32" s="22">
        <v>0</v>
      </c>
      <c r="E32" s="22">
        <v>576842</v>
      </c>
      <c r="F32" s="22">
        <v>0</v>
      </c>
    </row>
    <row r="33" spans="1:6" x14ac:dyDescent="0.2">
      <c r="A33" s="21" t="s">
        <v>48</v>
      </c>
      <c r="B33" s="20" t="s">
        <v>49</v>
      </c>
      <c r="C33" s="22">
        <v>974882639</v>
      </c>
      <c r="D33" s="22">
        <v>0</v>
      </c>
      <c r="E33" s="22">
        <v>974882639</v>
      </c>
      <c r="F33" s="22">
        <v>0</v>
      </c>
    </row>
    <row r="34" spans="1:6" x14ac:dyDescent="0.2">
      <c r="A34" s="21" t="s">
        <v>50</v>
      </c>
      <c r="B34" s="20" t="s">
        <v>51</v>
      </c>
      <c r="C34" s="22">
        <v>115067530</v>
      </c>
      <c r="D34" s="22">
        <v>0</v>
      </c>
      <c r="E34" s="22">
        <v>115067530</v>
      </c>
      <c r="F34" s="22">
        <v>0</v>
      </c>
    </row>
    <row r="35" spans="1:6" x14ac:dyDescent="0.2">
      <c r="A35" s="21" t="s">
        <v>52</v>
      </c>
      <c r="B35" s="20" t="s">
        <v>53</v>
      </c>
      <c r="C35" s="22">
        <v>18317475</v>
      </c>
      <c r="D35" s="22">
        <v>0</v>
      </c>
      <c r="E35" s="22">
        <v>18317475</v>
      </c>
      <c r="F35" s="22">
        <v>0</v>
      </c>
    </row>
    <row r="36" spans="1:6" x14ac:dyDescent="0.2">
      <c r="A36" s="21" t="s">
        <v>54</v>
      </c>
      <c r="B36" s="20" t="s">
        <v>55</v>
      </c>
      <c r="C36" s="22">
        <v>3897272</v>
      </c>
      <c r="D36" s="22">
        <v>0</v>
      </c>
      <c r="E36" s="22">
        <v>3897272</v>
      </c>
      <c r="F36" s="22">
        <v>0</v>
      </c>
    </row>
    <row r="37" spans="1:6" x14ac:dyDescent="0.2">
      <c r="A37" s="21" t="s">
        <v>56</v>
      </c>
      <c r="B37" s="20" t="s">
        <v>57</v>
      </c>
      <c r="C37" s="22">
        <v>0</v>
      </c>
      <c r="D37" s="22">
        <v>2368534</v>
      </c>
      <c r="E37" s="22">
        <v>0</v>
      </c>
      <c r="F37" s="22">
        <v>2368534</v>
      </c>
    </row>
    <row r="38" spans="1:6" x14ac:dyDescent="0.2">
      <c r="A38" s="21" t="s">
        <v>58</v>
      </c>
      <c r="B38" s="20" t="s">
        <v>59</v>
      </c>
      <c r="C38" s="22">
        <v>0</v>
      </c>
      <c r="D38" s="22">
        <v>116731871</v>
      </c>
      <c r="E38" s="22">
        <v>0</v>
      </c>
      <c r="F38" s="22">
        <v>116731871</v>
      </c>
    </row>
    <row r="39" spans="1:6" x14ac:dyDescent="0.2">
      <c r="A39" s="21" t="s">
        <v>60</v>
      </c>
      <c r="B39" s="20" t="s">
        <v>61</v>
      </c>
      <c r="C39" s="22">
        <v>0</v>
      </c>
      <c r="D39" s="22">
        <v>3717865</v>
      </c>
      <c r="E39" s="22">
        <v>0</v>
      </c>
      <c r="F39" s="22">
        <v>3717865</v>
      </c>
    </row>
    <row r="40" spans="1:6" x14ac:dyDescent="0.2">
      <c r="A40" s="21" t="s">
        <v>62</v>
      </c>
      <c r="B40" s="20" t="s">
        <v>63</v>
      </c>
      <c r="C40" s="22">
        <v>0</v>
      </c>
      <c r="D40" s="22">
        <v>15037937</v>
      </c>
      <c r="E40" s="22">
        <v>0</v>
      </c>
      <c r="F40" s="22">
        <v>15037937</v>
      </c>
    </row>
    <row r="41" spans="1:6" x14ac:dyDescent="0.2">
      <c r="A41" s="21" t="s">
        <v>64</v>
      </c>
      <c r="B41" s="20" t="s">
        <v>65</v>
      </c>
      <c r="C41" s="22">
        <v>0</v>
      </c>
      <c r="D41" s="22">
        <v>448252933</v>
      </c>
      <c r="E41" s="22">
        <v>0</v>
      </c>
      <c r="F41" s="22">
        <v>448252933</v>
      </c>
    </row>
    <row r="42" spans="1:6" x14ac:dyDescent="0.2">
      <c r="A42" s="21" t="s">
        <v>66</v>
      </c>
      <c r="B42" s="20" t="s">
        <v>67</v>
      </c>
      <c r="C42" s="22">
        <v>0</v>
      </c>
      <c r="D42" s="22">
        <v>80118104</v>
      </c>
      <c r="E42" s="22">
        <v>0</v>
      </c>
      <c r="F42" s="22">
        <v>80118104</v>
      </c>
    </row>
    <row r="43" spans="1:6" x14ac:dyDescent="0.2">
      <c r="A43" s="21" t="s">
        <v>68</v>
      </c>
      <c r="B43" s="20" t="s">
        <v>69</v>
      </c>
      <c r="C43" s="22">
        <v>0</v>
      </c>
      <c r="D43" s="22">
        <v>3897272</v>
      </c>
      <c r="E43" s="22">
        <v>0</v>
      </c>
      <c r="F43" s="22">
        <v>3897272</v>
      </c>
    </row>
    <row r="44" spans="1:6" x14ac:dyDescent="0.2">
      <c r="A44" s="21" t="s">
        <v>70</v>
      </c>
      <c r="B44" s="21" t="s">
        <v>71</v>
      </c>
      <c r="C44" s="23">
        <v>1242644192</v>
      </c>
      <c r="D44" s="23">
        <v>670124516</v>
      </c>
      <c r="E44" s="23">
        <v>572519676</v>
      </c>
      <c r="F44" s="23">
        <v>0</v>
      </c>
    </row>
    <row r="45" spans="1:6" x14ac:dyDescent="0.2">
      <c r="A45" s="21" t="s">
        <v>72</v>
      </c>
      <c r="B45" s="20" t="s">
        <v>73</v>
      </c>
      <c r="C45" s="22">
        <v>11239501</v>
      </c>
      <c r="D45" s="22">
        <v>0</v>
      </c>
      <c r="E45" s="22">
        <v>11239501</v>
      </c>
      <c r="F45" s="22">
        <v>0</v>
      </c>
    </row>
    <row r="46" spans="1:6" x14ac:dyDescent="0.2">
      <c r="A46" s="21" t="s">
        <v>74</v>
      </c>
      <c r="B46" s="20" t="s">
        <v>75</v>
      </c>
      <c r="C46" s="22">
        <v>11792386</v>
      </c>
      <c r="D46" s="22">
        <v>0</v>
      </c>
      <c r="E46" s="22">
        <v>11792386</v>
      </c>
      <c r="F46" s="22">
        <v>0</v>
      </c>
    </row>
    <row r="47" spans="1:6" x14ac:dyDescent="0.2">
      <c r="A47" s="21" t="s">
        <v>76</v>
      </c>
      <c r="B47" s="21" t="s">
        <v>77</v>
      </c>
      <c r="C47" s="23">
        <v>23031887</v>
      </c>
      <c r="D47" s="23">
        <v>0</v>
      </c>
      <c r="E47" s="23">
        <v>23031887</v>
      </c>
      <c r="F47" s="23">
        <v>0</v>
      </c>
    </row>
    <row r="48" spans="1:6" x14ac:dyDescent="0.2">
      <c r="A48" s="21" t="s">
        <v>78</v>
      </c>
      <c r="B48" s="20" t="s">
        <v>79</v>
      </c>
      <c r="C48" s="22">
        <v>3000000</v>
      </c>
      <c r="D48" s="22">
        <v>0</v>
      </c>
      <c r="E48" s="22">
        <v>3000000</v>
      </c>
      <c r="F48" s="22">
        <v>0</v>
      </c>
    </row>
    <row r="49" spans="1:6" x14ac:dyDescent="0.2">
      <c r="A49" s="21" t="s">
        <v>80</v>
      </c>
      <c r="B49" s="21" t="s">
        <v>81</v>
      </c>
      <c r="C49" s="23">
        <v>3000000</v>
      </c>
      <c r="D49" s="23">
        <v>0</v>
      </c>
      <c r="E49" s="23">
        <v>3000000</v>
      </c>
      <c r="F49" s="23">
        <v>0</v>
      </c>
    </row>
    <row r="50" spans="1:6" x14ac:dyDescent="0.2">
      <c r="A50" s="24" t="s">
        <v>82</v>
      </c>
      <c r="B50" s="24" t="s">
        <v>83</v>
      </c>
      <c r="C50" s="25">
        <v>1386542590</v>
      </c>
      <c r="D50" s="25">
        <v>705901973</v>
      </c>
      <c r="E50" s="25">
        <v>680640617</v>
      </c>
      <c r="F50" s="25">
        <v>0</v>
      </c>
    </row>
    <row r="51" spans="1:6" x14ac:dyDescent="0.2">
      <c r="A51" s="21"/>
      <c r="B51" s="21"/>
      <c r="C51" s="23"/>
      <c r="D51" s="23"/>
      <c r="E51" s="23"/>
      <c r="F51" s="23"/>
    </row>
    <row r="52" spans="1:6" x14ac:dyDescent="0.2">
      <c r="A52" s="21"/>
      <c r="B52" s="21"/>
      <c r="C52" s="23"/>
      <c r="D52" s="23"/>
      <c r="E52" s="23"/>
      <c r="F52" s="23"/>
    </row>
    <row r="53" spans="1:6" x14ac:dyDescent="0.2">
      <c r="A53" s="21" t="s">
        <v>84</v>
      </c>
      <c r="B53" s="20" t="s">
        <v>85</v>
      </c>
      <c r="C53" s="22">
        <v>6848017</v>
      </c>
      <c r="D53" s="22">
        <v>676263</v>
      </c>
      <c r="E53" s="22">
        <v>6171754</v>
      </c>
      <c r="F53" s="22">
        <v>0</v>
      </c>
    </row>
    <row r="54" spans="1:6" x14ac:dyDescent="0.2">
      <c r="A54" s="21" t="s">
        <v>86</v>
      </c>
      <c r="B54" s="20" t="s">
        <v>87</v>
      </c>
      <c r="C54" s="22">
        <v>3084799</v>
      </c>
      <c r="D54" s="22">
        <v>2920763</v>
      </c>
      <c r="E54" s="22">
        <v>164036</v>
      </c>
      <c r="F54" s="22">
        <v>0</v>
      </c>
    </row>
    <row r="55" spans="1:6" x14ac:dyDescent="0.2">
      <c r="A55" s="21" t="s">
        <v>88</v>
      </c>
      <c r="B55" s="21" t="s">
        <v>89</v>
      </c>
      <c r="C55" s="23">
        <v>9932816</v>
      </c>
      <c r="D55" s="23">
        <v>3597026</v>
      </c>
      <c r="E55" s="23">
        <v>6335790</v>
      </c>
      <c r="F55" s="23">
        <v>0</v>
      </c>
    </row>
    <row r="56" spans="1:6" x14ac:dyDescent="0.2">
      <c r="A56" s="21" t="s">
        <v>90</v>
      </c>
      <c r="B56" s="20" t="s">
        <v>91</v>
      </c>
      <c r="C56" s="22">
        <v>1500000</v>
      </c>
      <c r="D56" s="22">
        <v>0</v>
      </c>
      <c r="E56" s="22">
        <v>1500000</v>
      </c>
      <c r="F56" s="22">
        <v>0</v>
      </c>
    </row>
    <row r="57" spans="1:6" x14ac:dyDescent="0.2">
      <c r="A57" s="21" t="s">
        <v>92</v>
      </c>
      <c r="B57" s="20" t="s">
        <v>93</v>
      </c>
      <c r="C57" s="22">
        <v>9639847</v>
      </c>
      <c r="D57" s="22">
        <v>8589247</v>
      </c>
      <c r="E57" s="22">
        <v>1050600</v>
      </c>
      <c r="F57" s="22">
        <v>0</v>
      </c>
    </row>
    <row r="58" spans="1:6" x14ac:dyDescent="0.2">
      <c r="A58" s="21" t="s">
        <v>94</v>
      </c>
      <c r="B58" s="21" t="s">
        <v>95</v>
      </c>
      <c r="C58" s="23">
        <v>11139847</v>
      </c>
      <c r="D58" s="23">
        <v>8589247</v>
      </c>
      <c r="E58" s="23">
        <v>2550600</v>
      </c>
      <c r="F58" s="23">
        <v>0</v>
      </c>
    </row>
    <row r="59" spans="1:6" x14ac:dyDescent="0.2">
      <c r="A59" s="21" t="s">
        <v>96</v>
      </c>
      <c r="B59" s="20" t="s">
        <v>97</v>
      </c>
      <c r="C59" s="22">
        <v>54206</v>
      </c>
      <c r="D59" s="22">
        <v>0</v>
      </c>
      <c r="E59" s="22">
        <v>54206</v>
      </c>
      <c r="F59" s="22">
        <v>0</v>
      </c>
    </row>
    <row r="60" spans="1:6" x14ac:dyDescent="0.2">
      <c r="A60" s="21" t="s">
        <v>98</v>
      </c>
      <c r="B60" s="20" t="s">
        <v>99</v>
      </c>
      <c r="C60" s="22">
        <v>62504</v>
      </c>
      <c r="D60" s="22">
        <v>0</v>
      </c>
      <c r="E60" s="22">
        <v>62504</v>
      </c>
      <c r="F60" s="22">
        <v>0</v>
      </c>
    </row>
    <row r="61" spans="1:6" x14ac:dyDescent="0.2">
      <c r="A61" s="21" t="s">
        <v>100</v>
      </c>
      <c r="B61" s="20" t="s">
        <v>101</v>
      </c>
      <c r="C61" s="22">
        <v>4428095</v>
      </c>
      <c r="D61" s="22">
        <v>0</v>
      </c>
      <c r="E61" s="22">
        <v>4428095</v>
      </c>
      <c r="F61" s="22">
        <v>0</v>
      </c>
    </row>
    <row r="62" spans="1:6" x14ac:dyDescent="0.2">
      <c r="A62" s="21" t="s">
        <v>102</v>
      </c>
      <c r="B62" s="20" t="s">
        <v>103</v>
      </c>
      <c r="C62" s="22">
        <v>405354</v>
      </c>
      <c r="D62" s="22">
        <v>0</v>
      </c>
      <c r="E62" s="22">
        <v>405354</v>
      </c>
      <c r="F62" s="22">
        <v>0</v>
      </c>
    </row>
    <row r="63" spans="1:6" x14ac:dyDescent="0.2">
      <c r="A63" s="21" t="s">
        <v>104</v>
      </c>
      <c r="B63" s="20" t="s">
        <v>105</v>
      </c>
      <c r="C63" s="22">
        <v>318358</v>
      </c>
      <c r="D63" s="22">
        <v>0</v>
      </c>
      <c r="E63" s="22">
        <v>318358</v>
      </c>
      <c r="F63" s="22">
        <v>0</v>
      </c>
    </row>
    <row r="64" spans="1:6" x14ac:dyDescent="0.2">
      <c r="A64" s="21" t="s">
        <v>106</v>
      </c>
      <c r="B64" s="21" t="s">
        <v>107</v>
      </c>
      <c r="C64" s="23">
        <v>5268517</v>
      </c>
      <c r="D64" s="23">
        <v>0</v>
      </c>
      <c r="E64" s="23">
        <v>5268517</v>
      </c>
      <c r="F64" s="23">
        <v>0</v>
      </c>
    </row>
    <row r="65" spans="1:6" x14ac:dyDescent="0.2">
      <c r="A65" s="21" t="s">
        <v>108</v>
      </c>
      <c r="B65" s="20" t="s">
        <v>109</v>
      </c>
      <c r="C65" s="22">
        <v>25630</v>
      </c>
      <c r="D65" s="22">
        <v>0</v>
      </c>
      <c r="E65" s="22">
        <v>25630</v>
      </c>
      <c r="F65" s="22">
        <v>0</v>
      </c>
    </row>
    <row r="66" spans="1:6" x14ac:dyDescent="0.2">
      <c r="A66" s="21" t="s">
        <v>110</v>
      </c>
      <c r="B66" s="20" t="s">
        <v>111</v>
      </c>
      <c r="C66" s="22">
        <v>517132</v>
      </c>
      <c r="D66" s="22">
        <v>0</v>
      </c>
      <c r="E66" s="22">
        <v>517132</v>
      </c>
      <c r="F66" s="22">
        <v>0</v>
      </c>
    </row>
    <row r="67" spans="1:6" x14ac:dyDescent="0.2">
      <c r="A67" s="21" t="s">
        <v>112</v>
      </c>
      <c r="B67" s="20" t="s">
        <v>113</v>
      </c>
      <c r="C67" s="22">
        <v>127963</v>
      </c>
      <c r="D67" s="22">
        <v>0</v>
      </c>
      <c r="E67" s="22">
        <v>127963</v>
      </c>
      <c r="F67" s="22">
        <v>0</v>
      </c>
    </row>
    <row r="68" spans="1:6" x14ac:dyDescent="0.2">
      <c r="A68" s="21" t="s">
        <v>114</v>
      </c>
      <c r="B68" s="20" t="s">
        <v>115</v>
      </c>
      <c r="C68" s="22">
        <v>396695</v>
      </c>
      <c r="D68" s="22">
        <v>0</v>
      </c>
      <c r="E68" s="22">
        <v>396695</v>
      </c>
      <c r="F68" s="22">
        <v>0</v>
      </c>
    </row>
    <row r="69" spans="1:6" x14ac:dyDescent="0.2">
      <c r="A69" s="21" t="s">
        <v>116</v>
      </c>
      <c r="B69" s="20" t="s">
        <v>1166</v>
      </c>
      <c r="C69" s="22">
        <v>2014232</v>
      </c>
      <c r="D69" s="22">
        <v>0</v>
      </c>
      <c r="E69" s="22">
        <v>2014232</v>
      </c>
      <c r="F69" s="22">
        <v>0</v>
      </c>
    </row>
    <row r="70" spans="1:6" x14ac:dyDescent="0.2">
      <c r="A70" s="21" t="s">
        <v>117</v>
      </c>
      <c r="B70" s="20" t="s">
        <v>118</v>
      </c>
      <c r="C70" s="22">
        <v>210826718</v>
      </c>
      <c r="D70" s="22">
        <v>0</v>
      </c>
      <c r="E70" s="22">
        <v>210826718</v>
      </c>
      <c r="F70" s="22">
        <v>0</v>
      </c>
    </row>
    <row r="71" spans="1:6" x14ac:dyDescent="0.2">
      <c r="A71" s="21" t="s">
        <v>119</v>
      </c>
      <c r="B71" s="20" t="s">
        <v>120</v>
      </c>
      <c r="C71" s="22">
        <v>9263375</v>
      </c>
      <c r="D71" s="22">
        <v>0</v>
      </c>
      <c r="E71" s="22">
        <v>9263375</v>
      </c>
      <c r="F71" s="22">
        <v>0</v>
      </c>
    </row>
    <row r="72" spans="1:6" x14ac:dyDescent="0.2">
      <c r="A72" s="21" t="s">
        <v>121</v>
      </c>
      <c r="B72" s="20" t="s">
        <v>122</v>
      </c>
      <c r="C72" s="22">
        <v>43342</v>
      </c>
      <c r="D72" s="22">
        <v>0</v>
      </c>
      <c r="E72" s="22">
        <v>43342</v>
      </c>
      <c r="F72" s="22">
        <v>0</v>
      </c>
    </row>
    <row r="73" spans="1:6" x14ac:dyDescent="0.2">
      <c r="A73" s="21" t="s">
        <v>123</v>
      </c>
      <c r="B73" s="21" t="s">
        <v>124</v>
      </c>
      <c r="C73" s="23">
        <v>223215087</v>
      </c>
      <c r="D73" s="23">
        <v>0</v>
      </c>
      <c r="E73" s="23">
        <v>223215087</v>
      </c>
      <c r="F73" s="23">
        <v>0</v>
      </c>
    </row>
    <row r="74" spans="1:6" x14ac:dyDescent="0.2">
      <c r="A74" s="21" t="s">
        <v>125</v>
      </c>
      <c r="B74" s="20" t="s">
        <v>126</v>
      </c>
      <c r="C74" s="22">
        <v>1067006</v>
      </c>
      <c r="D74" s="22">
        <v>0</v>
      </c>
      <c r="E74" s="22">
        <v>1067006</v>
      </c>
      <c r="F74" s="22">
        <v>0</v>
      </c>
    </row>
    <row r="75" spans="1:6" x14ac:dyDescent="0.2">
      <c r="A75" s="21" t="s">
        <v>127</v>
      </c>
      <c r="B75" s="21" t="s">
        <v>128</v>
      </c>
      <c r="C75" s="23">
        <v>1067006</v>
      </c>
      <c r="D75" s="23">
        <v>0</v>
      </c>
      <c r="E75" s="23">
        <v>1067006</v>
      </c>
      <c r="F75" s="23">
        <v>0</v>
      </c>
    </row>
    <row r="76" spans="1:6" x14ac:dyDescent="0.2">
      <c r="A76" s="24" t="s">
        <v>129</v>
      </c>
      <c r="B76" s="24" t="s">
        <v>130</v>
      </c>
      <c r="C76" s="25">
        <v>250623273</v>
      </c>
      <c r="D76" s="25">
        <v>12186273</v>
      </c>
      <c r="E76" s="25">
        <v>238437000</v>
      </c>
      <c r="F76" s="25">
        <v>0</v>
      </c>
    </row>
    <row r="77" spans="1:6" x14ac:dyDescent="0.2">
      <c r="A77" s="21"/>
      <c r="B77" s="21"/>
      <c r="C77" s="23"/>
      <c r="D77" s="23"/>
      <c r="E77" s="23"/>
      <c r="F77" s="23"/>
    </row>
    <row r="78" spans="1:6" x14ac:dyDescent="0.2">
      <c r="A78" s="21"/>
      <c r="B78" s="21"/>
      <c r="C78" s="23"/>
      <c r="D78" s="23"/>
      <c r="E78" s="23"/>
      <c r="F78" s="23"/>
    </row>
    <row r="79" spans="1:6" x14ac:dyDescent="0.2">
      <c r="A79" s="21" t="s">
        <v>131</v>
      </c>
      <c r="B79" s="20" t="s">
        <v>132</v>
      </c>
      <c r="C79" s="22">
        <v>0</v>
      </c>
      <c r="D79" s="22">
        <v>58735951.850000001</v>
      </c>
      <c r="E79" s="22">
        <v>0</v>
      </c>
      <c r="F79" s="22">
        <v>58735951.850000001</v>
      </c>
    </row>
    <row r="80" spans="1:6" x14ac:dyDescent="0.2">
      <c r="A80" s="21" t="s">
        <v>133</v>
      </c>
      <c r="B80" s="20" t="s">
        <v>134</v>
      </c>
      <c r="C80" s="22">
        <v>0</v>
      </c>
      <c r="D80" s="22">
        <v>976650.58</v>
      </c>
      <c r="E80" s="22">
        <v>0</v>
      </c>
      <c r="F80" s="22">
        <v>976650.58</v>
      </c>
    </row>
    <row r="81" spans="1:6" x14ac:dyDescent="0.2">
      <c r="A81" s="21" t="s">
        <v>135</v>
      </c>
      <c r="B81" s="21" t="s">
        <v>136</v>
      </c>
      <c r="C81" s="23">
        <v>0</v>
      </c>
      <c r="D81" s="23">
        <v>59712602.43</v>
      </c>
      <c r="E81" s="23">
        <v>0</v>
      </c>
      <c r="F81" s="23">
        <v>59712602.43</v>
      </c>
    </row>
    <row r="82" spans="1:6" x14ac:dyDescent="0.2">
      <c r="A82" s="21" t="s">
        <v>137</v>
      </c>
      <c r="B82" s="20" t="s">
        <v>138</v>
      </c>
      <c r="C82" s="22">
        <v>74350</v>
      </c>
      <c r="D82" s="22">
        <v>3263346.01</v>
      </c>
      <c r="E82" s="22">
        <v>0</v>
      </c>
      <c r="F82" s="22">
        <v>3188996.01</v>
      </c>
    </row>
    <row r="83" spans="1:6" x14ac:dyDescent="0.2">
      <c r="A83" s="21" t="s">
        <v>139</v>
      </c>
      <c r="B83" s="20" t="s">
        <v>140</v>
      </c>
      <c r="C83" s="22">
        <v>1909687</v>
      </c>
      <c r="D83" s="22">
        <v>4010680</v>
      </c>
      <c r="E83" s="22">
        <v>0</v>
      </c>
      <c r="F83" s="22">
        <v>2100993</v>
      </c>
    </row>
    <row r="84" spans="1:6" x14ac:dyDescent="0.2">
      <c r="A84" s="21" t="s">
        <v>141</v>
      </c>
      <c r="B84" s="21" t="s">
        <v>142</v>
      </c>
      <c r="C84" s="23">
        <v>1984037</v>
      </c>
      <c r="D84" s="23">
        <v>7274026.0099999998</v>
      </c>
      <c r="E84" s="23">
        <v>0</v>
      </c>
      <c r="F84" s="23">
        <v>5289989.01</v>
      </c>
    </row>
    <row r="85" spans="1:6" x14ac:dyDescent="0.2">
      <c r="A85" s="21" t="s">
        <v>1221</v>
      </c>
      <c r="B85" s="20" t="s">
        <v>1222</v>
      </c>
      <c r="C85" s="22">
        <v>0</v>
      </c>
      <c r="D85" s="22">
        <v>35000</v>
      </c>
      <c r="E85" s="22">
        <v>0</v>
      </c>
      <c r="F85" s="22">
        <v>35000</v>
      </c>
    </row>
    <row r="86" spans="1:6" x14ac:dyDescent="0.2">
      <c r="A86" s="21" t="s">
        <v>145</v>
      </c>
      <c r="B86" s="20" t="s">
        <v>146</v>
      </c>
      <c r="C86" s="22">
        <v>0</v>
      </c>
      <c r="D86" s="22">
        <v>1036473</v>
      </c>
      <c r="E86" s="22">
        <v>0</v>
      </c>
      <c r="F86" s="22">
        <v>1036473</v>
      </c>
    </row>
    <row r="87" spans="1:6" x14ac:dyDescent="0.2">
      <c r="A87" s="21" t="s">
        <v>147</v>
      </c>
      <c r="B87" s="20" t="s">
        <v>148</v>
      </c>
      <c r="C87" s="22">
        <v>0</v>
      </c>
      <c r="D87" s="22">
        <v>117701</v>
      </c>
      <c r="E87" s="22">
        <v>0</v>
      </c>
      <c r="F87" s="22">
        <v>117701</v>
      </c>
    </row>
    <row r="88" spans="1:6" x14ac:dyDescent="0.2">
      <c r="A88" s="21" t="s">
        <v>149</v>
      </c>
      <c r="B88" s="20" t="s">
        <v>150</v>
      </c>
      <c r="C88" s="22">
        <v>0</v>
      </c>
      <c r="D88" s="22">
        <v>265000</v>
      </c>
      <c r="E88" s="22">
        <v>0</v>
      </c>
      <c r="F88" s="22">
        <v>265000</v>
      </c>
    </row>
    <row r="89" spans="1:6" x14ac:dyDescent="0.2">
      <c r="A89" s="21" t="s">
        <v>151</v>
      </c>
      <c r="B89" s="20" t="s">
        <v>152</v>
      </c>
      <c r="C89" s="22">
        <v>742</v>
      </c>
      <c r="D89" s="22">
        <v>0</v>
      </c>
      <c r="E89" s="22">
        <v>742</v>
      </c>
      <c r="F89" s="22">
        <v>0</v>
      </c>
    </row>
    <row r="90" spans="1:6" x14ac:dyDescent="0.2">
      <c r="A90" s="21" t="s">
        <v>153</v>
      </c>
      <c r="B90" s="20" t="s">
        <v>154</v>
      </c>
      <c r="C90" s="22">
        <v>0</v>
      </c>
      <c r="D90" s="22">
        <v>911254</v>
      </c>
      <c r="E90" s="22">
        <v>0</v>
      </c>
      <c r="F90" s="22">
        <v>911254</v>
      </c>
    </row>
    <row r="91" spans="1:6" x14ac:dyDescent="0.2">
      <c r="A91" s="21" t="s">
        <v>155</v>
      </c>
      <c r="B91" s="20" t="s">
        <v>156</v>
      </c>
      <c r="C91" s="22">
        <v>0</v>
      </c>
      <c r="D91" s="22">
        <v>2655127.56</v>
      </c>
      <c r="E91" s="22">
        <v>0</v>
      </c>
      <c r="F91" s="22">
        <v>2655127.56</v>
      </c>
    </row>
    <row r="92" spans="1:6" x14ac:dyDescent="0.2">
      <c r="A92" s="21" t="s">
        <v>157</v>
      </c>
      <c r="B92" s="21" t="s">
        <v>158</v>
      </c>
      <c r="C92" s="23">
        <v>742</v>
      </c>
      <c r="D92" s="23">
        <v>5020555.5599999996</v>
      </c>
      <c r="E92" s="23">
        <v>0</v>
      </c>
      <c r="F92" s="23">
        <v>5019813.5599999996</v>
      </c>
    </row>
    <row r="93" spans="1:6" x14ac:dyDescent="0.2">
      <c r="A93" s="21" t="s">
        <v>1229</v>
      </c>
      <c r="B93" s="20" t="s">
        <v>1230</v>
      </c>
      <c r="C93" s="22">
        <v>0</v>
      </c>
      <c r="D93" s="22">
        <v>6090574</v>
      </c>
      <c r="E93" s="22">
        <v>0</v>
      </c>
      <c r="F93" s="22">
        <v>6090574</v>
      </c>
    </row>
    <row r="94" spans="1:6" x14ac:dyDescent="0.2">
      <c r="A94" s="21" t="s">
        <v>160</v>
      </c>
      <c r="B94" s="20" t="s">
        <v>161</v>
      </c>
      <c r="C94" s="22">
        <v>0</v>
      </c>
      <c r="D94" s="22">
        <v>1235682</v>
      </c>
      <c r="E94" s="22">
        <v>0</v>
      </c>
      <c r="F94" s="22">
        <v>1235682</v>
      </c>
    </row>
    <row r="95" spans="1:6" x14ac:dyDescent="0.2">
      <c r="A95" s="21" t="s">
        <v>162</v>
      </c>
      <c r="B95" s="21" t="s">
        <v>158</v>
      </c>
      <c r="C95" s="23">
        <v>0</v>
      </c>
      <c r="D95" s="23">
        <v>7326256</v>
      </c>
      <c r="E95" s="23">
        <v>0</v>
      </c>
      <c r="F95" s="23">
        <v>7326256</v>
      </c>
    </row>
    <row r="96" spans="1:6" x14ac:dyDescent="0.2">
      <c r="A96" s="21" t="s">
        <v>163</v>
      </c>
      <c r="B96" s="20" t="s">
        <v>164</v>
      </c>
      <c r="C96" s="22">
        <v>0</v>
      </c>
      <c r="D96" s="22">
        <v>421330696</v>
      </c>
      <c r="E96" s="22">
        <v>0</v>
      </c>
      <c r="F96" s="22">
        <v>421330696</v>
      </c>
    </row>
    <row r="97" spans="1:6" x14ac:dyDescent="0.2">
      <c r="A97" s="21" t="s">
        <v>165</v>
      </c>
      <c r="B97" s="20" t="s">
        <v>166</v>
      </c>
      <c r="C97" s="22">
        <v>0</v>
      </c>
      <c r="D97" s="22">
        <v>17630845</v>
      </c>
      <c r="E97" s="22">
        <v>0</v>
      </c>
      <c r="F97" s="22">
        <v>17630845</v>
      </c>
    </row>
    <row r="98" spans="1:6" x14ac:dyDescent="0.2">
      <c r="A98" s="21" t="s">
        <v>167</v>
      </c>
      <c r="B98" s="20" t="s">
        <v>1231</v>
      </c>
      <c r="C98" s="22">
        <v>0</v>
      </c>
      <c r="D98" s="22">
        <v>88350282</v>
      </c>
      <c r="E98" s="22">
        <v>0</v>
      </c>
      <c r="F98" s="22">
        <v>88350282</v>
      </c>
    </row>
    <row r="99" spans="1:6" x14ac:dyDescent="0.2">
      <c r="A99" s="21" t="s">
        <v>168</v>
      </c>
      <c r="B99" s="20" t="s">
        <v>1232</v>
      </c>
      <c r="C99" s="22">
        <v>0</v>
      </c>
      <c r="D99" s="22">
        <v>64535787</v>
      </c>
      <c r="E99" s="22">
        <v>0</v>
      </c>
      <c r="F99" s="22">
        <v>64535787</v>
      </c>
    </row>
    <row r="100" spans="1:6" x14ac:dyDescent="0.2">
      <c r="A100" s="21" t="s">
        <v>1163</v>
      </c>
      <c r="B100" s="20" t="s">
        <v>1167</v>
      </c>
      <c r="C100" s="22">
        <v>0</v>
      </c>
      <c r="D100" s="22">
        <v>6000483</v>
      </c>
      <c r="E100" s="22">
        <v>0</v>
      </c>
      <c r="F100" s="22">
        <v>6000483</v>
      </c>
    </row>
    <row r="101" spans="1:6" x14ac:dyDescent="0.2">
      <c r="A101" s="21" t="s">
        <v>1223</v>
      </c>
      <c r="B101" s="20" t="s">
        <v>1233</v>
      </c>
      <c r="C101" s="22">
        <v>0</v>
      </c>
      <c r="D101" s="22">
        <v>1187688</v>
      </c>
      <c r="E101" s="22">
        <v>0</v>
      </c>
      <c r="F101" s="22">
        <v>1187688</v>
      </c>
    </row>
    <row r="102" spans="1:6" x14ac:dyDescent="0.2">
      <c r="A102" s="21" t="s">
        <v>1224</v>
      </c>
      <c r="B102" s="20" t="s">
        <v>1234</v>
      </c>
      <c r="C102" s="22">
        <v>0</v>
      </c>
      <c r="D102" s="22">
        <v>1974673</v>
      </c>
      <c r="E102" s="22">
        <v>0</v>
      </c>
      <c r="F102" s="22">
        <v>1974673</v>
      </c>
    </row>
    <row r="103" spans="1:6" x14ac:dyDescent="0.2">
      <c r="A103" s="21" t="s">
        <v>1225</v>
      </c>
      <c r="B103" s="20" t="s">
        <v>1235</v>
      </c>
      <c r="C103" s="22">
        <v>0</v>
      </c>
      <c r="D103" s="22">
        <v>11500000</v>
      </c>
      <c r="E103" s="22">
        <v>0</v>
      </c>
      <c r="F103" s="22">
        <v>11500000</v>
      </c>
    </row>
    <row r="104" spans="1:6" x14ac:dyDescent="0.2">
      <c r="A104" s="21" t="s">
        <v>1226</v>
      </c>
      <c r="B104" s="20" t="s">
        <v>1236</v>
      </c>
      <c r="C104" s="22">
        <v>0</v>
      </c>
      <c r="D104" s="22">
        <v>15300000</v>
      </c>
      <c r="E104" s="22">
        <v>0</v>
      </c>
      <c r="F104" s="22">
        <v>15300000</v>
      </c>
    </row>
    <row r="105" spans="1:6" x14ac:dyDescent="0.2">
      <c r="A105" s="21" t="s">
        <v>1164</v>
      </c>
      <c r="B105" s="20" t="s">
        <v>1237</v>
      </c>
      <c r="C105" s="22">
        <v>0</v>
      </c>
      <c r="D105" s="22">
        <v>66417283</v>
      </c>
      <c r="E105" s="22">
        <v>0</v>
      </c>
      <c r="F105" s="22">
        <v>66417283</v>
      </c>
    </row>
    <row r="106" spans="1:6" x14ac:dyDescent="0.2">
      <c r="A106" s="21" t="s">
        <v>169</v>
      </c>
      <c r="B106" s="20" t="s">
        <v>170</v>
      </c>
      <c r="C106" s="22">
        <v>0</v>
      </c>
      <c r="D106" s="22">
        <v>2390300</v>
      </c>
      <c r="E106" s="22">
        <v>0</v>
      </c>
      <c r="F106" s="22">
        <v>2390300</v>
      </c>
    </row>
    <row r="107" spans="1:6" x14ac:dyDescent="0.2">
      <c r="A107" s="21" t="s">
        <v>171</v>
      </c>
      <c r="B107" s="20" t="s">
        <v>172</v>
      </c>
      <c r="C107" s="22">
        <v>0</v>
      </c>
      <c r="D107" s="22">
        <v>12672278</v>
      </c>
      <c r="E107" s="22">
        <v>0</v>
      </c>
      <c r="F107" s="22">
        <v>12672278</v>
      </c>
    </row>
    <row r="108" spans="1:6" x14ac:dyDescent="0.2">
      <c r="A108" s="21" t="s">
        <v>173</v>
      </c>
      <c r="B108" s="20" t="s">
        <v>1238</v>
      </c>
      <c r="C108" s="22">
        <v>0</v>
      </c>
      <c r="D108" s="22">
        <v>12951505</v>
      </c>
      <c r="E108" s="22">
        <v>0</v>
      </c>
      <c r="F108" s="22">
        <v>12951505</v>
      </c>
    </row>
    <row r="109" spans="1:6" x14ac:dyDescent="0.2">
      <c r="A109" s="21" t="s">
        <v>174</v>
      </c>
      <c r="B109" s="20" t="s">
        <v>175</v>
      </c>
      <c r="C109" s="22">
        <v>0</v>
      </c>
      <c r="D109" s="22">
        <v>703731</v>
      </c>
      <c r="E109" s="22">
        <v>0</v>
      </c>
      <c r="F109" s="22">
        <v>703731</v>
      </c>
    </row>
    <row r="110" spans="1:6" x14ac:dyDescent="0.2">
      <c r="A110" s="21" t="s">
        <v>176</v>
      </c>
      <c r="B110" s="20" t="s">
        <v>177</v>
      </c>
      <c r="C110" s="22">
        <v>0</v>
      </c>
      <c r="D110" s="22">
        <v>7878054</v>
      </c>
      <c r="E110" s="22">
        <v>0</v>
      </c>
      <c r="F110" s="22">
        <v>7878054</v>
      </c>
    </row>
    <row r="111" spans="1:6" x14ac:dyDescent="0.2">
      <c r="A111" s="21" t="s">
        <v>178</v>
      </c>
      <c r="B111" s="20" t="s">
        <v>179</v>
      </c>
      <c r="C111" s="22">
        <v>0</v>
      </c>
      <c r="D111" s="22">
        <v>76320660</v>
      </c>
      <c r="E111" s="22">
        <v>0</v>
      </c>
      <c r="F111" s="22">
        <v>76320660</v>
      </c>
    </row>
    <row r="112" spans="1:6" x14ac:dyDescent="0.2">
      <c r="A112" s="21" t="s">
        <v>180</v>
      </c>
      <c r="B112" s="20" t="s">
        <v>181</v>
      </c>
      <c r="C112" s="22">
        <v>0</v>
      </c>
      <c r="D112" s="22">
        <v>34584691</v>
      </c>
      <c r="E112" s="22">
        <v>0</v>
      </c>
      <c r="F112" s="22">
        <v>34584691</v>
      </c>
    </row>
    <row r="113" spans="1:6" x14ac:dyDescent="0.2">
      <c r="A113" s="21" t="s">
        <v>182</v>
      </c>
      <c r="B113" s="21" t="s">
        <v>183</v>
      </c>
      <c r="C113" s="23">
        <v>0</v>
      </c>
      <c r="D113" s="23">
        <v>841728956</v>
      </c>
      <c r="E113" s="23">
        <v>0</v>
      </c>
      <c r="F113" s="23">
        <v>841728956</v>
      </c>
    </row>
    <row r="114" spans="1:6" x14ac:dyDescent="0.2">
      <c r="A114" s="21" t="s">
        <v>184</v>
      </c>
      <c r="B114" s="20" t="s">
        <v>185</v>
      </c>
      <c r="C114" s="22">
        <v>1639150642</v>
      </c>
      <c r="D114" s="22">
        <v>1639150642</v>
      </c>
      <c r="E114" s="22">
        <v>0</v>
      </c>
      <c r="F114" s="22">
        <v>0</v>
      </c>
    </row>
    <row r="115" spans="1:6" x14ac:dyDescent="0.2">
      <c r="A115" s="21" t="s">
        <v>186</v>
      </c>
      <c r="B115" s="21" t="s">
        <v>187</v>
      </c>
      <c r="C115" s="23">
        <v>1639150642</v>
      </c>
      <c r="D115" s="23">
        <v>1639150642</v>
      </c>
      <c r="E115" s="23">
        <v>0</v>
      </c>
      <c r="F115" s="23">
        <v>0</v>
      </c>
    </row>
    <row r="116" spans="1:6" x14ac:dyDescent="0.2">
      <c r="A116" s="24" t="s">
        <v>188</v>
      </c>
      <c r="B116" s="24" t="s">
        <v>189</v>
      </c>
      <c r="C116" s="25">
        <v>1641135421</v>
      </c>
      <c r="D116" s="25">
        <v>2560213038</v>
      </c>
      <c r="E116" s="25">
        <v>0</v>
      </c>
      <c r="F116" s="25">
        <v>919077617</v>
      </c>
    </row>
    <row r="117" spans="1:6" x14ac:dyDescent="0.2">
      <c r="A117" s="21"/>
      <c r="B117" s="21"/>
      <c r="C117" s="23"/>
      <c r="D117" s="23"/>
      <c r="E117" s="23"/>
      <c r="F117" s="23"/>
    </row>
    <row r="118" spans="1:6" x14ac:dyDescent="0.2">
      <c r="A118" s="21"/>
      <c r="B118" s="21"/>
      <c r="C118" s="23"/>
      <c r="D118" s="23"/>
      <c r="E118" s="23"/>
      <c r="F118" s="23"/>
    </row>
    <row r="119" spans="1:6" x14ac:dyDescent="0.2">
      <c r="A119" s="26">
        <v>1</v>
      </c>
      <c r="B119" s="27" t="s">
        <v>83</v>
      </c>
      <c r="C119" s="28">
        <v>1386542590</v>
      </c>
      <c r="D119" s="28">
        <v>705901973</v>
      </c>
      <c r="E119" s="28">
        <v>680640617</v>
      </c>
      <c r="F119" s="28">
        <v>0</v>
      </c>
    </row>
    <row r="120" spans="1:6" x14ac:dyDescent="0.2">
      <c r="A120" s="26">
        <v>2</v>
      </c>
      <c r="B120" s="27" t="s">
        <v>217</v>
      </c>
      <c r="C120" s="28">
        <v>0</v>
      </c>
      <c r="D120" s="28">
        <v>0</v>
      </c>
      <c r="E120" s="28">
        <v>0</v>
      </c>
      <c r="F120" s="28">
        <v>0</v>
      </c>
    </row>
    <row r="121" spans="1:6" x14ac:dyDescent="0.2">
      <c r="A121" s="26">
        <v>3</v>
      </c>
      <c r="B121" s="27" t="s">
        <v>130</v>
      </c>
      <c r="C121" s="28">
        <v>250623273</v>
      </c>
      <c r="D121" s="28">
        <v>12186273</v>
      </c>
      <c r="E121" s="28">
        <v>238437000</v>
      </c>
      <c r="F121" s="28">
        <v>0</v>
      </c>
    </row>
    <row r="122" spans="1:6" x14ac:dyDescent="0.2">
      <c r="A122" s="26">
        <v>4</v>
      </c>
      <c r="B122" s="27" t="s">
        <v>189</v>
      </c>
      <c r="C122" s="28">
        <v>1641135421</v>
      </c>
      <c r="D122" s="28">
        <v>2560213038</v>
      </c>
      <c r="E122" s="28">
        <v>0</v>
      </c>
      <c r="F122" s="28">
        <v>919077617</v>
      </c>
    </row>
    <row r="123" spans="1:6" x14ac:dyDescent="0.2">
      <c r="A123" s="26">
        <v>5</v>
      </c>
      <c r="B123" s="27" t="s">
        <v>211</v>
      </c>
      <c r="C123" s="28">
        <v>0</v>
      </c>
      <c r="D123" s="28">
        <v>0</v>
      </c>
      <c r="E123" s="28">
        <v>0</v>
      </c>
      <c r="F123" s="28">
        <v>0</v>
      </c>
    </row>
    <row r="124" spans="1:6" x14ac:dyDescent="0.2">
      <c r="A124" s="26">
        <v>8</v>
      </c>
      <c r="B124" s="27" t="s">
        <v>215</v>
      </c>
      <c r="C124" s="28">
        <v>0</v>
      </c>
      <c r="D124" s="28">
        <v>0</v>
      </c>
      <c r="E124" s="28">
        <v>0</v>
      </c>
      <c r="F124" s="28">
        <v>0</v>
      </c>
    </row>
    <row r="125" spans="1:6" x14ac:dyDescent="0.2">
      <c r="A125" s="26">
        <v>9</v>
      </c>
      <c r="B125" s="27" t="s">
        <v>216</v>
      </c>
      <c r="C125" s="28">
        <v>0</v>
      </c>
      <c r="D125" s="28">
        <v>0</v>
      </c>
      <c r="E125" s="28">
        <v>0</v>
      </c>
      <c r="F125" s="28">
        <v>0</v>
      </c>
    </row>
    <row r="126" spans="1:6" x14ac:dyDescent="0.2">
      <c r="A126" s="24" t="s">
        <v>218</v>
      </c>
      <c r="B126" s="24"/>
      <c r="C126" s="25">
        <v>3278301284</v>
      </c>
      <c r="D126" s="25">
        <v>3278301284</v>
      </c>
      <c r="E126" s="25">
        <v>0</v>
      </c>
      <c r="F126" s="25">
        <v>0</v>
      </c>
    </row>
    <row r="127" spans="1:6" x14ac:dyDescent="0.2">
      <c r="A127" s="24"/>
      <c r="B127" s="24"/>
      <c r="C127" s="25"/>
      <c r="D127" s="25"/>
      <c r="E127" s="25"/>
      <c r="F127" s="25"/>
    </row>
    <row r="128" spans="1:6" x14ac:dyDescent="0.2">
      <c r="A128" s="24" t="s">
        <v>219</v>
      </c>
      <c r="B128" s="24"/>
      <c r="C128" s="25">
        <v>3278301284</v>
      </c>
      <c r="D128" s="25">
        <v>3278301284</v>
      </c>
      <c r="E128" s="25">
        <v>0</v>
      </c>
      <c r="F128" s="25">
        <v>0</v>
      </c>
    </row>
    <row r="129" spans="1:6" x14ac:dyDescent="0.2">
      <c r="A129" s="24" t="s">
        <v>220</v>
      </c>
      <c r="B129" s="24"/>
      <c r="C129" s="25">
        <v>0</v>
      </c>
      <c r="D129" s="25">
        <v>0</v>
      </c>
      <c r="E129" s="25">
        <v>0</v>
      </c>
      <c r="F129" s="25">
        <v>0</v>
      </c>
    </row>
    <row r="130" spans="1:6" x14ac:dyDescent="0.2">
      <c r="A130" s="24" t="s">
        <v>221</v>
      </c>
      <c r="B130" s="24"/>
      <c r="C130" s="25">
        <v>0</v>
      </c>
      <c r="D130" s="25">
        <v>0</v>
      </c>
      <c r="E130" s="25">
        <v>0</v>
      </c>
      <c r="F130" s="25">
        <v>0</v>
      </c>
    </row>
    <row r="131" spans="1:6" x14ac:dyDescent="0.2">
      <c r="A131" s="24" t="s">
        <v>222</v>
      </c>
      <c r="B131" s="24"/>
      <c r="C131" s="25">
        <v>0</v>
      </c>
      <c r="D131" s="25">
        <v>0</v>
      </c>
      <c r="E131" s="25">
        <v>0</v>
      </c>
      <c r="F131" s="2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99CB9-3D19-43C5-8913-A1BF7BEB51A5}">
  <sheetPr>
    <tabColor rgb="FF00B0F0"/>
  </sheetPr>
  <dimension ref="A2:F124"/>
  <sheetViews>
    <sheetView workbookViewId="0">
      <pane ySplit="8" topLeftCell="A96" activePane="bottomLeft" state="frozen"/>
      <selection pane="bottomLeft" activeCell="C47" sqref="C47"/>
    </sheetView>
  </sheetViews>
  <sheetFormatPr defaultRowHeight="12.75" x14ac:dyDescent="0.2"/>
  <cols>
    <col min="2" max="2" width="67.28515625" bestFit="1" customWidth="1"/>
    <col min="3" max="5" width="11.7109375" bestFit="1" customWidth="1"/>
    <col min="6" max="6" width="15.140625" bestFit="1" customWidth="1"/>
  </cols>
  <sheetData>
    <row r="2" spans="1:5" x14ac:dyDescent="0.2">
      <c r="A2" s="29" t="s">
        <v>2178</v>
      </c>
      <c r="B2" s="31"/>
    </row>
    <row r="3" spans="1:5" x14ac:dyDescent="0.2">
      <c r="A3" s="32" t="s">
        <v>1547</v>
      </c>
      <c r="B3" s="34"/>
    </row>
    <row r="4" spans="1:5" x14ac:dyDescent="0.2">
      <c r="A4" s="32" t="s">
        <v>225</v>
      </c>
      <c r="B4" s="34"/>
    </row>
    <row r="5" spans="1:5" x14ac:dyDescent="0.2">
      <c r="A5" s="32" t="s">
        <v>2179</v>
      </c>
      <c r="B5" s="34"/>
    </row>
    <row r="6" spans="1:5" x14ac:dyDescent="0.2">
      <c r="A6" s="35" t="s">
        <v>226</v>
      </c>
      <c r="B6" s="37"/>
    </row>
    <row r="8" spans="1:5" x14ac:dyDescent="0.2">
      <c r="A8" s="38" t="s">
        <v>2180</v>
      </c>
      <c r="B8" s="38" t="s">
        <v>2181</v>
      </c>
      <c r="C8" s="38" t="s">
        <v>1544</v>
      </c>
      <c r="D8" s="38" t="s">
        <v>2182</v>
      </c>
      <c r="E8" s="38" t="s">
        <v>2183</v>
      </c>
    </row>
    <row r="9" spans="1:5" x14ac:dyDescent="0.2">
      <c r="A9" s="21" t="s">
        <v>2184</v>
      </c>
      <c r="B9" s="23" t="s">
        <v>2185</v>
      </c>
      <c r="C9" s="23"/>
      <c r="D9" s="23"/>
      <c r="E9" s="23">
        <v>535356477</v>
      </c>
    </row>
    <row r="10" spans="1:5" x14ac:dyDescent="0.2">
      <c r="A10" s="20" t="s">
        <v>2186</v>
      </c>
      <c r="B10" s="22" t="s">
        <v>2187</v>
      </c>
      <c r="C10" s="22"/>
      <c r="D10" s="22"/>
      <c r="E10" s="22">
        <v>11317</v>
      </c>
    </row>
    <row r="11" spans="1:5" x14ac:dyDescent="0.2">
      <c r="A11" s="60" t="s">
        <v>248</v>
      </c>
      <c r="B11" s="62" t="s">
        <v>2188</v>
      </c>
      <c r="C11" s="62">
        <v>1133066</v>
      </c>
      <c r="D11" s="62">
        <v>0</v>
      </c>
      <c r="E11" s="62"/>
    </row>
    <row r="12" spans="1:5" x14ac:dyDescent="0.2">
      <c r="A12" s="60" t="s">
        <v>248</v>
      </c>
      <c r="B12" s="62" t="s">
        <v>2189</v>
      </c>
      <c r="C12" s="62">
        <v>0</v>
      </c>
      <c r="D12" s="62">
        <v>1121749</v>
      </c>
      <c r="E12" s="62"/>
    </row>
    <row r="13" spans="1:5" x14ac:dyDescent="0.2">
      <c r="A13" s="20" t="s">
        <v>2190</v>
      </c>
      <c r="B13" s="22" t="s">
        <v>2191</v>
      </c>
      <c r="C13" s="22"/>
      <c r="D13" s="22"/>
      <c r="E13" s="22">
        <v>532345160</v>
      </c>
    </row>
    <row r="14" spans="1:5" x14ac:dyDescent="0.2">
      <c r="A14" s="60" t="s">
        <v>248</v>
      </c>
      <c r="B14" s="62" t="s">
        <v>2192</v>
      </c>
      <c r="C14" s="62">
        <v>2000000</v>
      </c>
      <c r="D14" s="62">
        <v>0</v>
      </c>
      <c r="E14" s="62"/>
    </row>
    <row r="15" spans="1:5" x14ac:dyDescent="0.2">
      <c r="A15" s="60" t="s">
        <v>248</v>
      </c>
      <c r="B15" s="62" t="s">
        <v>2193</v>
      </c>
      <c r="C15" s="62">
        <v>8452062</v>
      </c>
      <c r="D15" s="62">
        <v>0</v>
      </c>
      <c r="E15" s="62"/>
    </row>
    <row r="16" spans="1:5" x14ac:dyDescent="0.2">
      <c r="A16" s="60" t="s">
        <v>248</v>
      </c>
      <c r="B16" s="62" t="s">
        <v>2194</v>
      </c>
      <c r="C16" s="62">
        <v>0</v>
      </c>
      <c r="D16" s="62">
        <v>3095858</v>
      </c>
      <c r="E16" s="62"/>
    </row>
    <row r="17" spans="1:5" x14ac:dyDescent="0.2">
      <c r="A17" s="60" t="s">
        <v>248</v>
      </c>
      <c r="B17" s="62" t="s">
        <v>2195</v>
      </c>
      <c r="C17" s="62">
        <v>3108001</v>
      </c>
      <c r="D17" s="62">
        <v>0</v>
      </c>
      <c r="E17" s="62"/>
    </row>
    <row r="18" spans="1:5" x14ac:dyDescent="0.2">
      <c r="A18" s="60" t="s">
        <v>248</v>
      </c>
      <c r="B18" s="62" t="s">
        <v>2196</v>
      </c>
      <c r="C18" s="62">
        <v>4973000</v>
      </c>
      <c r="D18" s="62">
        <v>0</v>
      </c>
      <c r="E18" s="62"/>
    </row>
    <row r="19" spans="1:5" x14ac:dyDescent="0.2">
      <c r="A19" s="60" t="s">
        <v>248</v>
      </c>
      <c r="B19" s="62" t="s">
        <v>2197</v>
      </c>
      <c r="C19" s="62">
        <v>6543000</v>
      </c>
      <c r="D19" s="62">
        <v>0</v>
      </c>
      <c r="E19" s="62"/>
    </row>
    <row r="20" spans="1:5" x14ac:dyDescent="0.2">
      <c r="A20" s="60" t="s">
        <v>248</v>
      </c>
      <c r="B20" s="62" t="s">
        <v>2198</v>
      </c>
      <c r="C20" s="62">
        <v>3237632</v>
      </c>
      <c r="D20" s="62">
        <v>0</v>
      </c>
      <c r="E20" s="62"/>
    </row>
    <row r="21" spans="1:5" x14ac:dyDescent="0.2">
      <c r="A21" s="60" t="s">
        <v>248</v>
      </c>
      <c r="B21" s="62" t="s">
        <v>2199</v>
      </c>
      <c r="C21" s="62">
        <v>1596000</v>
      </c>
      <c r="D21" s="62">
        <v>0</v>
      </c>
      <c r="E21" s="62"/>
    </row>
    <row r="22" spans="1:5" x14ac:dyDescent="0.2">
      <c r="A22" s="60" t="s">
        <v>248</v>
      </c>
      <c r="B22" s="62" t="s">
        <v>2200</v>
      </c>
      <c r="C22" s="62">
        <v>5817158</v>
      </c>
      <c r="D22" s="62">
        <v>0</v>
      </c>
      <c r="E22" s="62"/>
    </row>
    <row r="23" spans="1:5" x14ac:dyDescent="0.2">
      <c r="A23" s="60" t="s">
        <v>248</v>
      </c>
      <c r="B23" s="62" t="s">
        <v>2201</v>
      </c>
      <c r="C23" s="62">
        <v>5271112</v>
      </c>
      <c r="D23" s="62">
        <v>0</v>
      </c>
      <c r="E23" s="62"/>
    </row>
    <row r="24" spans="1:5" x14ac:dyDescent="0.2">
      <c r="A24" s="60" t="s">
        <v>248</v>
      </c>
      <c r="B24" s="62" t="s">
        <v>2202</v>
      </c>
      <c r="C24" s="62">
        <v>1225514</v>
      </c>
      <c r="D24" s="62">
        <v>0</v>
      </c>
      <c r="E24" s="62"/>
    </row>
    <row r="25" spans="1:5" x14ac:dyDescent="0.2">
      <c r="A25" s="60" t="s">
        <v>248</v>
      </c>
      <c r="B25" s="62" t="s">
        <v>2203</v>
      </c>
      <c r="C25" s="62">
        <v>74291121</v>
      </c>
      <c r="D25" s="62">
        <v>0</v>
      </c>
      <c r="E25" s="62"/>
    </row>
    <row r="26" spans="1:5" x14ac:dyDescent="0.2">
      <c r="A26" s="60" t="s">
        <v>248</v>
      </c>
      <c r="B26" s="62" t="s">
        <v>2204</v>
      </c>
      <c r="C26" s="62">
        <v>0</v>
      </c>
      <c r="D26" s="62">
        <v>35265361</v>
      </c>
      <c r="E26" s="62"/>
    </row>
    <row r="27" spans="1:5" x14ac:dyDescent="0.2">
      <c r="A27" s="60" t="s">
        <v>248</v>
      </c>
      <c r="B27" s="62" t="s">
        <v>2205</v>
      </c>
      <c r="C27" s="62">
        <v>218845</v>
      </c>
      <c r="D27" s="62">
        <v>0</v>
      </c>
      <c r="E27" s="62"/>
    </row>
    <row r="28" spans="1:5" x14ac:dyDescent="0.2">
      <c r="A28" s="60" t="s">
        <v>248</v>
      </c>
      <c r="B28" s="62" t="s">
        <v>2206</v>
      </c>
      <c r="C28" s="62">
        <v>0</v>
      </c>
      <c r="D28" s="62">
        <v>205060</v>
      </c>
      <c r="E28" s="62"/>
    </row>
    <row r="29" spans="1:5" x14ac:dyDescent="0.2">
      <c r="A29" s="60" t="s">
        <v>248</v>
      </c>
      <c r="B29" s="62" t="s">
        <v>2207</v>
      </c>
      <c r="C29" s="62">
        <v>123361714</v>
      </c>
      <c r="D29" s="62">
        <v>0</v>
      </c>
      <c r="E29" s="62"/>
    </row>
    <row r="30" spans="1:5" x14ac:dyDescent="0.2">
      <c r="A30" s="60" t="s">
        <v>248</v>
      </c>
      <c r="B30" s="62" t="s">
        <v>2208</v>
      </c>
      <c r="C30" s="62">
        <v>846244</v>
      </c>
      <c r="D30" s="62">
        <v>0</v>
      </c>
      <c r="E30" s="62"/>
    </row>
    <row r="31" spans="1:5" x14ac:dyDescent="0.2">
      <c r="A31" s="60" t="s">
        <v>248</v>
      </c>
      <c r="B31" s="62" t="s">
        <v>2209</v>
      </c>
      <c r="C31" s="62">
        <v>1279075</v>
      </c>
      <c r="D31" s="62">
        <v>0</v>
      </c>
      <c r="E31" s="62"/>
    </row>
    <row r="32" spans="1:5" x14ac:dyDescent="0.2">
      <c r="A32" s="60" t="s">
        <v>248</v>
      </c>
      <c r="B32" s="62" t="s">
        <v>2210</v>
      </c>
      <c r="C32" s="62">
        <v>576842</v>
      </c>
      <c r="D32" s="62">
        <v>0</v>
      </c>
      <c r="E32" s="62"/>
    </row>
    <row r="33" spans="1:5" x14ac:dyDescent="0.2">
      <c r="A33" s="60" t="s">
        <v>248</v>
      </c>
      <c r="B33" s="62" t="s">
        <v>2211</v>
      </c>
      <c r="C33" s="62">
        <v>978155327</v>
      </c>
      <c r="D33" s="62">
        <v>0</v>
      </c>
      <c r="E33" s="62"/>
    </row>
    <row r="34" spans="1:5" x14ac:dyDescent="0.2">
      <c r="A34" s="60" t="s">
        <v>248</v>
      </c>
      <c r="B34" s="62" t="s">
        <v>2212</v>
      </c>
      <c r="C34" s="62">
        <v>107243598</v>
      </c>
      <c r="D34" s="62">
        <v>0</v>
      </c>
      <c r="E34" s="62"/>
    </row>
    <row r="35" spans="1:5" x14ac:dyDescent="0.2">
      <c r="A35" s="60" t="s">
        <v>248</v>
      </c>
      <c r="B35" s="62" t="s">
        <v>2213</v>
      </c>
      <c r="C35" s="62">
        <v>17275650</v>
      </c>
      <c r="D35" s="62">
        <v>0</v>
      </c>
      <c r="E35" s="62"/>
    </row>
    <row r="36" spans="1:5" x14ac:dyDescent="0.2">
      <c r="A36" s="60" t="s">
        <v>248</v>
      </c>
      <c r="B36" s="62" t="s">
        <v>2214</v>
      </c>
      <c r="C36" s="62">
        <v>3487069</v>
      </c>
      <c r="D36" s="62">
        <v>0</v>
      </c>
      <c r="E36" s="62"/>
    </row>
    <row r="37" spans="1:5" x14ac:dyDescent="0.2">
      <c r="A37" s="60" t="s">
        <v>248</v>
      </c>
      <c r="B37" s="62" t="s">
        <v>2215</v>
      </c>
      <c r="C37" s="62">
        <v>0</v>
      </c>
      <c r="D37" s="62">
        <v>514013</v>
      </c>
      <c r="E37" s="62"/>
    </row>
    <row r="38" spans="1:5" x14ac:dyDescent="0.2">
      <c r="A38" s="60" t="s">
        <v>248</v>
      </c>
      <c r="B38" s="62" t="s">
        <v>2216</v>
      </c>
      <c r="C38" s="62">
        <v>0</v>
      </c>
      <c r="D38" s="62">
        <v>122315659</v>
      </c>
      <c r="E38" s="62"/>
    </row>
    <row r="39" spans="1:5" x14ac:dyDescent="0.2">
      <c r="A39" s="60" t="s">
        <v>248</v>
      </c>
      <c r="B39" s="62" t="s">
        <v>2217</v>
      </c>
      <c r="C39" s="62">
        <v>0</v>
      </c>
      <c r="D39" s="62">
        <v>1328808</v>
      </c>
      <c r="E39" s="62"/>
    </row>
    <row r="40" spans="1:5" x14ac:dyDescent="0.2">
      <c r="A40" s="60" t="s">
        <v>248</v>
      </c>
      <c r="B40" s="62" t="s">
        <v>2218</v>
      </c>
      <c r="C40" s="62">
        <v>0</v>
      </c>
      <c r="D40" s="62">
        <v>16507166</v>
      </c>
      <c r="E40" s="62"/>
    </row>
    <row r="41" spans="1:5" x14ac:dyDescent="0.2">
      <c r="A41" s="60" t="s">
        <v>248</v>
      </c>
      <c r="B41" s="62" t="s">
        <v>2219</v>
      </c>
      <c r="C41" s="62">
        <v>0</v>
      </c>
      <c r="D41" s="62">
        <v>576292252</v>
      </c>
      <c r="E41" s="62"/>
    </row>
    <row r="42" spans="1:5" x14ac:dyDescent="0.2">
      <c r="A42" s="60" t="s">
        <v>248</v>
      </c>
      <c r="B42" s="62" t="s">
        <v>2220</v>
      </c>
      <c r="C42" s="62">
        <v>0</v>
      </c>
      <c r="D42" s="62">
        <v>80778423</v>
      </c>
      <c r="E42" s="62"/>
    </row>
    <row r="43" spans="1:5" x14ac:dyDescent="0.2">
      <c r="A43" s="60" t="s">
        <v>248</v>
      </c>
      <c r="B43" s="62" t="s">
        <v>2221</v>
      </c>
      <c r="C43" s="62">
        <v>0</v>
      </c>
      <c r="D43" s="62">
        <v>3487069</v>
      </c>
      <c r="E43" s="62"/>
    </row>
    <row r="44" spans="1:5" x14ac:dyDescent="0.2">
      <c r="A44" s="60" t="s">
        <v>248</v>
      </c>
      <c r="B44" s="62" t="s">
        <v>2222</v>
      </c>
      <c r="C44" s="62">
        <v>11383479</v>
      </c>
      <c r="D44" s="62">
        <v>0</v>
      </c>
      <c r="E44" s="62"/>
    </row>
    <row r="45" spans="1:5" x14ac:dyDescent="0.2">
      <c r="A45" s="60" t="s">
        <v>248</v>
      </c>
      <c r="B45" s="62" t="s">
        <v>2223</v>
      </c>
      <c r="C45" s="62">
        <v>11792386</v>
      </c>
      <c r="D45" s="62">
        <v>0</v>
      </c>
      <c r="E45" s="62"/>
    </row>
    <row r="46" spans="1:5" x14ac:dyDescent="0.2">
      <c r="A46" s="20" t="s">
        <v>2224</v>
      </c>
      <c r="B46" s="22" t="s">
        <v>2225</v>
      </c>
      <c r="C46" s="22"/>
      <c r="D46" s="22"/>
      <c r="E46" s="22">
        <v>3000000</v>
      </c>
    </row>
    <row r="47" spans="1:5" x14ac:dyDescent="0.2">
      <c r="A47" s="60" t="s">
        <v>248</v>
      </c>
      <c r="B47" s="62" t="s">
        <v>2226</v>
      </c>
      <c r="C47" s="62">
        <v>3000000</v>
      </c>
      <c r="D47" s="62">
        <v>0</v>
      </c>
      <c r="E47" s="62"/>
    </row>
    <row r="48" spans="1:5" x14ac:dyDescent="0.2">
      <c r="A48" s="20" t="s">
        <v>2227</v>
      </c>
      <c r="B48" s="22" t="s">
        <v>2228</v>
      </c>
      <c r="C48" s="22"/>
      <c r="D48" s="22"/>
      <c r="E48" s="22">
        <v>0</v>
      </c>
    </row>
    <row r="49" spans="1:5" x14ac:dyDescent="0.2">
      <c r="A49" s="21" t="s">
        <v>2229</v>
      </c>
      <c r="B49" s="23" t="s">
        <v>2230</v>
      </c>
      <c r="C49" s="23"/>
      <c r="D49" s="23"/>
      <c r="E49" s="23">
        <v>220488481</v>
      </c>
    </row>
    <row r="50" spans="1:5" x14ac:dyDescent="0.2">
      <c r="A50" s="20" t="s">
        <v>2186</v>
      </c>
      <c r="B50" s="22" t="s">
        <v>2231</v>
      </c>
      <c r="C50" s="22"/>
      <c r="D50" s="22"/>
      <c r="E50" s="22">
        <v>0</v>
      </c>
    </row>
    <row r="51" spans="1:5" x14ac:dyDescent="0.2">
      <c r="A51" s="20" t="s">
        <v>2190</v>
      </c>
      <c r="B51" s="22" t="s">
        <v>2232</v>
      </c>
      <c r="C51" s="22"/>
      <c r="D51" s="22"/>
      <c r="E51" s="22">
        <v>18672825</v>
      </c>
    </row>
    <row r="52" spans="1:5" x14ac:dyDescent="0.2">
      <c r="A52" s="60" t="s">
        <v>248</v>
      </c>
      <c r="B52" s="62" t="s">
        <v>2233</v>
      </c>
      <c r="C52" s="62">
        <v>8592080</v>
      </c>
      <c r="D52" s="62">
        <v>0</v>
      </c>
      <c r="E52" s="62"/>
    </row>
    <row r="53" spans="1:5" x14ac:dyDescent="0.2">
      <c r="A53" s="60" t="s">
        <v>248</v>
      </c>
      <c r="B53" s="62" t="s">
        <v>2234</v>
      </c>
      <c r="C53" s="62">
        <v>562000</v>
      </c>
      <c r="D53" s="62">
        <v>0</v>
      </c>
      <c r="E53" s="62"/>
    </row>
    <row r="54" spans="1:5" x14ac:dyDescent="0.2">
      <c r="A54" s="60" t="s">
        <v>248</v>
      </c>
      <c r="B54" s="62" t="s">
        <v>2235</v>
      </c>
      <c r="C54" s="62">
        <v>7128095</v>
      </c>
      <c r="D54" s="62">
        <v>0</v>
      </c>
      <c r="E54" s="62"/>
    </row>
    <row r="55" spans="1:5" x14ac:dyDescent="0.2">
      <c r="A55" s="60" t="s">
        <v>248</v>
      </c>
      <c r="B55" s="62" t="s">
        <v>2236</v>
      </c>
      <c r="C55" s="62">
        <v>405354</v>
      </c>
      <c r="D55" s="62">
        <v>0</v>
      </c>
      <c r="E55" s="62"/>
    </row>
    <row r="56" spans="1:5" x14ac:dyDescent="0.2">
      <c r="A56" s="60" t="s">
        <v>248</v>
      </c>
      <c r="B56" s="62" t="s">
        <v>2237</v>
      </c>
      <c r="C56" s="62">
        <v>26800</v>
      </c>
      <c r="D56" s="62">
        <v>0</v>
      </c>
      <c r="E56" s="62"/>
    </row>
    <row r="57" spans="1:5" x14ac:dyDescent="0.2">
      <c r="A57" s="60" t="s">
        <v>248</v>
      </c>
      <c r="B57" s="62" t="s">
        <v>2238</v>
      </c>
      <c r="C57" s="62">
        <v>1957554</v>
      </c>
      <c r="D57" s="62">
        <v>0</v>
      </c>
      <c r="E57" s="62"/>
    </row>
    <row r="58" spans="1:5" x14ac:dyDescent="0.2">
      <c r="A58" s="60" t="s">
        <v>248</v>
      </c>
      <c r="B58" s="62" t="s">
        <v>2239</v>
      </c>
      <c r="C58" s="62">
        <v>942</v>
      </c>
      <c r="D58" s="62">
        <v>0</v>
      </c>
      <c r="E58" s="62"/>
    </row>
    <row r="59" spans="1:5" x14ac:dyDescent="0.2">
      <c r="A59" s="20" t="s">
        <v>2224</v>
      </c>
      <c r="B59" s="22" t="s">
        <v>2240</v>
      </c>
      <c r="C59" s="22"/>
      <c r="D59" s="22"/>
      <c r="E59" s="22">
        <v>0</v>
      </c>
    </row>
    <row r="60" spans="1:5" x14ac:dyDescent="0.2">
      <c r="A60" s="20" t="s">
        <v>2227</v>
      </c>
      <c r="B60" s="22" t="s">
        <v>2241</v>
      </c>
      <c r="C60" s="22"/>
      <c r="D60" s="22"/>
      <c r="E60" s="22">
        <v>201815656</v>
      </c>
    </row>
    <row r="61" spans="1:5" x14ac:dyDescent="0.2">
      <c r="A61" s="60" t="s">
        <v>248</v>
      </c>
      <c r="B61" s="62" t="s">
        <v>2242</v>
      </c>
      <c r="C61" s="62">
        <v>4730</v>
      </c>
      <c r="D61" s="62">
        <v>0</v>
      </c>
      <c r="E61" s="62"/>
    </row>
    <row r="62" spans="1:5" x14ac:dyDescent="0.2">
      <c r="A62" s="60" t="s">
        <v>248</v>
      </c>
      <c r="B62" s="62" t="s">
        <v>2243</v>
      </c>
      <c r="C62" s="62">
        <v>517132</v>
      </c>
      <c r="D62" s="62">
        <v>0</v>
      </c>
      <c r="E62" s="62"/>
    </row>
    <row r="63" spans="1:5" x14ac:dyDescent="0.2">
      <c r="A63" s="60" t="s">
        <v>248</v>
      </c>
      <c r="B63" s="62" t="s">
        <v>2244</v>
      </c>
      <c r="C63" s="62">
        <v>22085</v>
      </c>
      <c r="D63" s="62">
        <v>0</v>
      </c>
      <c r="E63" s="62"/>
    </row>
    <row r="64" spans="1:5" x14ac:dyDescent="0.2">
      <c r="A64" s="60" t="s">
        <v>248</v>
      </c>
      <c r="B64" s="62" t="s">
        <v>2245</v>
      </c>
      <c r="C64" s="62">
        <v>396695</v>
      </c>
      <c r="D64" s="62">
        <v>0</v>
      </c>
      <c r="E64" s="62"/>
    </row>
    <row r="65" spans="1:5" x14ac:dyDescent="0.2">
      <c r="A65" s="60" t="s">
        <v>248</v>
      </c>
      <c r="B65" s="62" t="s">
        <v>2246</v>
      </c>
      <c r="C65" s="62">
        <v>1717245</v>
      </c>
      <c r="D65" s="62">
        <v>0</v>
      </c>
      <c r="E65" s="62"/>
    </row>
    <row r="66" spans="1:5" x14ac:dyDescent="0.2">
      <c r="A66" s="60" t="s">
        <v>248</v>
      </c>
      <c r="B66" s="62" t="s">
        <v>2247</v>
      </c>
      <c r="C66" s="62">
        <v>189813908</v>
      </c>
      <c r="D66" s="62">
        <v>0</v>
      </c>
      <c r="E66" s="62"/>
    </row>
    <row r="67" spans="1:5" x14ac:dyDescent="0.2">
      <c r="A67" s="60" t="s">
        <v>248</v>
      </c>
      <c r="B67" s="62" t="s">
        <v>2248</v>
      </c>
      <c r="C67" s="62">
        <v>9300519</v>
      </c>
      <c r="D67" s="62">
        <v>0</v>
      </c>
      <c r="E67" s="62"/>
    </row>
    <row r="68" spans="1:5" x14ac:dyDescent="0.2">
      <c r="A68" s="60" t="s">
        <v>248</v>
      </c>
      <c r="B68" s="62" t="s">
        <v>2249</v>
      </c>
      <c r="C68" s="62">
        <v>43342</v>
      </c>
      <c r="D68" s="62">
        <v>0</v>
      </c>
      <c r="E68" s="62"/>
    </row>
    <row r="69" spans="1:5" x14ac:dyDescent="0.2">
      <c r="A69" s="21" t="s">
        <v>2250</v>
      </c>
      <c r="B69" s="23" t="s">
        <v>2251</v>
      </c>
      <c r="C69" s="23"/>
      <c r="D69" s="23"/>
      <c r="E69" s="23">
        <v>4512345</v>
      </c>
    </row>
    <row r="70" spans="1:5" x14ac:dyDescent="0.2">
      <c r="A70" s="60" t="s">
        <v>248</v>
      </c>
      <c r="B70" s="62" t="s">
        <v>2252</v>
      </c>
      <c r="C70" s="62">
        <v>4512345</v>
      </c>
      <c r="D70" s="62">
        <v>0</v>
      </c>
      <c r="E70" s="62"/>
    </row>
    <row r="71" spans="1:5" x14ac:dyDescent="0.2">
      <c r="A71" s="21" t="s">
        <v>248</v>
      </c>
      <c r="B71" s="23" t="s">
        <v>2253</v>
      </c>
      <c r="C71" s="23"/>
      <c r="D71" s="23"/>
      <c r="E71" s="23">
        <v>760357303</v>
      </c>
    </row>
    <row r="72" spans="1:5" x14ac:dyDescent="0.2">
      <c r="A72" s="21" t="s">
        <v>2254</v>
      </c>
      <c r="B72" s="23" t="s">
        <v>2255</v>
      </c>
      <c r="C72" s="23"/>
      <c r="D72" s="23"/>
      <c r="E72" s="23">
        <v>60710618.350000001</v>
      </c>
    </row>
    <row r="73" spans="1:5" x14ac:dyDescent="0.2">
      <c r="A73" s="20" t="s">
        <v>2186</v>
      </c>
      <c r="B73" s="22" t="s">
        <v>2256</v>
      </c>
      <c r="C73" s="22"/>
      <c r="D73" s="22"/>
      <c r="E73" s="22">
        <v>0</v>
      </c>
    </row>
    <row r="74" spans="1:5" x14ac:dyDescent="0.2">
      <c r="A74" s="20" t="s">
        <v>2190</v>
      </c>
      <c r="B74" s="22" t="s">
        <v>2257</v>
      </c>
      <c r="C74" s="22"/>
      <c r="D74" s="22"/>
      <c r="E74" s="22">
        <v>0</v>
      </c>
    </row>
    <row r="75" spans="1:5" x14ac:dyDescent="0.2">
      <c r="A75" s="20" t="s">
        <v>2224</v>
      </c>
      <c r="B75" s="22" t="s">
        <v>2258</v>
      </c>
      <c r="C75" s="22"/>
      <c r="D75" s="22"/>
      <c r="E75" s="22">
        <v>0</v>
      </c>
    </row>
    <row r="76" spans="1:5" x14ac:dyDescent="0.2">
      <c r="A76" s="20" t="s">
        <v>2227</v>
      </c>
      <c r="B76" s="22" t="s">
        <v>2259</v>
      </c>
      <c r="C76" s="22"/>
      <c r="D76" s="22"/>
      <c r="E76" s="22">
        <v>59712602.43</v>
      </c>
    </row>
    <row r="77" spans="1:5" x14ac:dyDescent="0.2">
      <c r="A77" s="60" t="s">
        <v>248</v>
      </c>
      <c r="B77" s="62" t="s">
        <v>2260</v>
      </c>
      <c r="C77" s="62">
        <v>0</v>
      </c>
      <c r="D77" s="62">
        <v>59712602.43</v>
      </c>
      <c r="E77" s="62"/>
    </row>
    <row r="78" spans="1:5" x14ac:dyDescent="0.2">
      <c r="A78" s="68" t="s">
        <v>2261</v>
      </c>
      <c r="B78" s="69" t="s">
        <v>2262</v>
      </c>
      <c r="C78" s="69"/>
      <c r="D78" s="69"/>
      <c r="E78" s="69">
        <v>0</v>
      </c>
    </row>
    <row r="79" spans="1:5" x14ac:dyDescent="0.2">
      <c r="A79" s="20" t="s">
        <v>2263</v>
      </c>
      <c r="B79" s="22" t="s">
        <v>2264</v>
      </c>
      <c r="C79" s="22"/>
      <c r="D79" s="22"/>
      <c r="E79" s="22">
        <v>0</v>
      </c>
    </row>
    <row r="80" spans="1:5" x14ac:dyDescent="0.2">
      <c r="A80" s="20" t="s">
        <v>2265</v>
      </c>
      <c r="B80" s="22" t="s">
        <v>2266</v>
      </c>
      <c r="C80" s="22"/>
      <c r="D80" s="22"/>
      <c r="E80" s="22">
        <v>998015.92</v>
      </c>
    </row>
    <row r="81" spans="1:5" x14ac:dyDescent="0.2">
      <c r="A81" s="60" t="s">
        <v>248</v>
      </c>
      <c r="B81" s="62" t="s">
        <v>2267</v>
      </c>
      <c r="C81" s="62">
        <v>0</v>
      </c>
      <c r="D81" s="62">
        <v>998015.92</v>
      </c>
      <c r="E81" s="62"/>
    </row>
    <row r="82" spans="1:5" x14ac:dyDescent="0.2">
      <c r="A82" s="21" t="s">
        <v>2268</v>
      </c>
      <c r="B82" s="23" t="s">
        <v>2269</v>
      </c>
      <c r="C82" s="23"/>
      <c r="D82" s="23"/>
      <c r="E82" s="23">
        <v>0</v>
      </c>
    </row>
    <row r="83" spans="1:5" x14ac:dyDescent="0.2">
      <c r="A83" s="21" t="s">
        <v>2270</v>
      </c>
      <c r="B83" s="23" t="s">
        <v>2271</v>
      </c>
      <c r="C83" s="23"/>
      <c r="D83" s="23"/>
      <c r="E83" s="23">
        <v>23885344.649999999</v>
      </c>
    </row>
    <row r="84" spans="1:5" x14ac:dyDescent="0.2">
      <c r="A84" s="20" t="s">
        <v>2186</v>
      </c>
      <c r="B84" s="22" t="s">
        <v>2272</v>
      </c>
      <c r="C84" s="22"/>
      <c r="D84" s="22"/>
      <c r="E84" s="22">
        <v>0</v>
      </c>
    </row>
    <row r="85" spans="1:5" x14ac:dyDescent="0.2">
      <c r="A85" s="20" t="s">
        <v>2190</v>
      </c>
      <c r="B85" s="22" t="s">
        <v>2273</v>
      </c>
      <c r="C85" s="22"/>
      <c r="D85" s="22"/>
      <c r="E85" s="22">
        <v>0</v>
      </c>
    </row>
    <row r="86" spans="1:5" x14ac:dyDescent="0.2">
      <c r="A86" s="20" t="s">
        <v>2224</v>
      </c>
      <c r="B86" s="22" t="s">
        <v>2274</v>
      </c>
      <c r="C86" s="22"/>
      <c r="D86" s="22"/>
      <c r="E86" s="22">
        <v>23885344.649999999</v>
      </c>
    </row>
    <row r="87" spans="1:5" x14ac:dyDescent="0.2">
      <c r="A87" s="60" t="s">
        <v>248</v>
      </c>
      <c r="B87" s="62" t="s">
        <v>2238</v>
      </c>
      <c r="C87" s="62">
        <v>0</v>
      </c>
      <c r="D87" s="62">
        <v>1955649</v>
      </c>
      <c r="E87" s="62"/>
    </row>
    <row r="88" spans="1:5" x14ac:dyDescent="0.2">
      <c r="A88" s="60" t="s">
        <v>248</v>
      </c>
      <c r="B88" s="62" t="s">
        <v>2275</v>
      </c>
      <c r="C88" s="62">
        <v>0</v>
      </c>
      <c r="D88" s="62">
        <v>4312968</v>
      </c>
      <c r="E88" s="62"/>
    </row>
    <row r="89" spans="1:5" x14ac:dyDescent="0.2">
      <c r="A89" s="60" t="s">
        <v>248</v>
      </c>
      <c r="B89" s="62" t="s">
        <v>2276</v>
      </c>
      <c r="C89" s="62">
        <v>0</v>
      </c>
      <c r="D89" s="62">
        <v>545998</v>
      </c>
      <c r="E89" s="62"/>
    </row>
    <row r="90" spans="1:5" x14ac:dyDescent="0.2">
      <c r="A90" s="60" t="s">
        <v>248</v>
      </c>
      <c r="B90" s="62" t="s">
        <v>2233</v>
      </c>
      <c r="C90" s="62">
        <v>0</v>
      </c>
      <c r="D90" s="62">
        <v>580963</v>
      </c>
      <c r="E90" s="62"/>
    </row>
    <row r="91" spans="1:5" x14ac:dyDescent="0.2">
      <c r="A91" s="60" t="s">
        <v>248</v>
      </c>
      <c r="B91" s="62" t="s">
        <v>2277</v>
      </c>
      <c r="C91" s="62">
        <v>0</v>
      </c>
      <c r="D91" s="62">
        <v>903645</v>
      </c>
      <c r="E91" s="62"/>
    </row>
    <row r="92" spans="1:5" x14ac:dyDescent="0.2">
      <c r="A92" s="20" t="s">
        <v>248</v>
      </c>
      <c r="B92" s="28" t="s">
        <v>2278</v>
      </c>
      <c r="C92" s="28">
        <v>0</v>
      </c>
      <c r="D92" s="28">
        <v>903645</v>
      </c>
      <c r="E92" s="22"/>
    </row>
    <row r="93" spans="1:5" x14ac:dyDescent="0.2">
      <c r="A93" s="60" t="s">
        <v>248</v>
      </c>
      <c r="B93" s="62" t="s">
        <v>2277</v>
      </c>
      <c r="C93" s="62">
        <v>0</v>
      </c>
      <c r="D93" s="62">
        <v>1064446</v>
      </c>
      <c r="E93" s="62"/>
    </row>
    <row r="94" spans="1:5" x14ac:dyDescent="0.2">
      <c r="A94" s="20" t="s">
        <v>248</v>
      </c>
      <c r="B94" s="28" t="s">
        <v>2279</v>
      </c>
      <c r="C94" s="28">
        <v>0</v>
      </c>
      <c r="D94" s="28">
        <v>1064446</v>
      </c>
      <c r="E94" s="22"/>
    </row>
    <row r="95" spans="1:5" x14ac:dyDescent="0.2">
      <c r="A95" s="60" t="s">
        <v>248</v>
      </c>
      <c r="B95" s="62" t="s">
        <v>2277</v>
      </c>
      <c r="C95" s="62">
        <v>0</v>
      </c>
      <c r="D95" s="62">
        <v>35000</v>
      </c>
      <c r="E95" s="62"/>
    </row>
    <row r="96" spans="1:5" x14ac:dyDescent="0.2">
      <c r="A96" s="20" t="s">
        <v>248</v>
      </c>
      <c r="B96" s="28" t="s">
        <v>2280</v>
      </c>
      <c r="C96" s="28">
        <v>0</v>
      </c>
      <c r="D96" s="28">
        <v>35000</v>
      </c>
      <c r="E96" s="22"/>
    </row>
    <row r="97" spans="1:5" x14ac:dyDescent="0.2">
      <c r="A97" s="60" t="s">
        <v>248</v>
      </c>
      <c r="B97" s="62" t="s">
        <v>2277</v>
      </c>
      <c r="C97" s="62">
        <v>0</v>
      </c>
      <c r="D97" s="62">
        <v>540318</v>
      </c>
      <c r="E97" s="62"/>
    </row>
    <row r="98" spans="1:5" x14ac:dyDescent="0.2">
      <c r="A98" s="20" t="s">
        <v>248</v>
      </c>
      <c r="B98" s="28" t="s">
        <v>2281</v>
      </c>
      <c r="C98" s="28">
        <v>0</v>
      </c>
      <c r="D98" s="28">
        <v>540318</v>
      </c>
      <c r="E98" s="22"/>
    </row>
    <row r="99" spans="1:5" x14ac:dyDescent="0.2">
      <c r="A99" s="60" t="s">
        <v>248</v>
      </c>
      <c r="B99" s="62" t="s">
        <v>2282</v>
      </c>
      <c r="C99" s="62">
        <v>0</v>
      </c>
      <c r="D99" s="62">
        <v>117701</v>
      </c>
      <c r="E99" s="62"/>
    </row>
    <row r="100" spans="1:5" x14ac:dyDescent="0.2">
      <c r="A100" s="60" t="s">
        <v>248</v>
      </c>
      <c r="B100" s="62" t="s">
        <v>2283</v>
      </c>
      <c r="C100" s="62">
        <v>0</v>
      </c>
      <c r="D100" s="62">
        <v>2607468.65</v>
      </c>
      <c r="E100" s="62"/>
    </row>
    <row r="101" spans="1:5" x14ac:dyDescent="0.2">
      <c r="A101" s="60" t="s">
        <v>248</v>
      </c>
      <c r="B101" s="62" t="s">
        <v>2284</v>
      </c>
      <c r="C101" s="62">
        <v>0</v>
      </c>
      <c r="D101" s="62">
        <v>10514146</v>
      </c>
      <c r="E101" s="62"/>
    </row>
    <row r="102" spans="1:5" x14ac:dyDescent="0.2">
      <c r="A102" s="60" t="s">
        <v>248</v>
      </c>
      <c r="B102" s="62" t="s">
        <v>2285</v>
      </c>
      <c r="C102" s="62">
        <v>0</v>
      </c>
      <c r="D102" s="62">
        <v>707042</v>
      </c>
      <c r="E102" s="62"/>
    </row>
    <row r="103" spans="1:5" x14ac:dyDescent="0.2">
      <c r="A103" s="21" t="s">
        <v>2286</v>
      </c>
      <c r="B103" s="23" t="s">
        <v>2287</v>
      </c>
      <c r="C103" s="23"/>
      <c r="D103" s="23"/>
      <c r="E103" s="23">
        <v>675761340</v>
      </c>
    </row>
    <row r="104" spans="1:5" x14ac:dyDescent="0.2">
      <c r="A104" s="60" t="s">
        <v>248</v>
      </c>
      <c r="B104" s="62" t="s">
        <v>2288</v>
      </c>
      <c r="C104" s="62">
        <v>0</v>
      </c>
      <c r="D104" s="62">
        <v>318802319</v>
      </c>
      <c r="E104" s="62"/>
    </row>
    <row r="105" spans="1:5" x14ac:dyDescent="0.2">
      <c r="A105" s="60" t="s">
        <v>248</v>
      </c>
      <c r="B105" s="62" t="s">
        <v>2289</v>
      </c>
      <c r="C105" s="62">
        <v>0</v>
      </c>
      <c r="D105" s="62">
        <v>10698600</v>
      </c>
      <c r="E105" s="62"/>
    </row>
    <row r="106" spans="1:5" x14ac:dyDescent="0.2">
      <c r="A106" s="60" t="s">
        <v>248</v>
      </c>
      <c r="B106" s="62" t="s">
        <v>2290</v>
      </c>
      <c r="C106" s="62">
        <v>0</v>
      </c>
      <c r="D106" s="62">
        <v>153847</v>
      </c>
      <c r="E106" s="62"/>
    </row>
    <row r="107" spans="1:5" x14ac:dyDescent="0.2">
      <c r="A107" s="60" t="s">
        <v>248</v>
      </c>
      <c r="B107" s="62" t="s">
        <v>2291</v>
      </c>
      <c r="C107" s="62">
        <v>0</v>
      </c>
      <c r="D107" s="62">
        <v>61088062</v>
      </c>
      <c r="E107" s="62"/>
    </row>
    <row r="108" spans="1:5" x14ac:dyDescent="0.2">
      <c r="A108" s="60" t="s">
        <v>248</v>
      </c>
      <c r="B108" s="62" t="s">
        <v>2292</v>
      </c>
      <c r="C108" s="62">
        <v>0</v>
      </c>
      <c r="D108" s="62">
        <v>1109067</v>
      </c>
      <c r="E108" s="62"/>
    </row>
    <row r="109" spans="1:5" x14ac:dyDescent="0.2">
      <c r="A109" s="60" t="s">
        <v>248</v>
      </c>
      <c r="B109" s="62" t="s">
        <v>2293</v>
      </c>
      <c r="C109" s="62">
        <v>0</v>
      </c>
      <c r="D109" s="62">
        <v>20000000</v>
      </c>
      <c r="E109" s="62"/>
    </row>
    <row r="110" spans="1:5" x14ac:dyDescent="0.2">
      <c r="A110" s="60" t="s">
        <v>248</v>
      </c>
      <c r="B110" s="62" t="s">
        <v>2294</v>
      </c>
      <c r="C110" s="62">
        <v>0</v>
      </c>
      <c r="D110" s="62">
        <v>4872206</v>
      </c>
      <c r="E110" s="62"/>
    </row>
    <row r="111" spans="1:5" x14ac:dyDescent="0.2">
      <c r="A111" s="60" t="s">
        <v>248</v>
      </c>
      <c r="B111" s="62" t="s">
        <v>2295</v>
      </c>
      <c r="C111" s="62">
        <v>0</v>
      </c>
      <c r="D111" s="62">
        <v>7022610</v>
      </c>
      <c r="E111" s="62"/>
    </row>
    <row r="112" spans="1:5" x14ac:dyDescent="0.2">
      <c r="A112" s="60" t="s">
        <v>248</v>
      </c>
      <c r="B112" s="62" t="s">
        <v>2296</v>
      </c>
      <c r="C112" s="62">
        <v>0</v>
      </c>
      <c r="D112" s="62">
        <v>77012000</v>
      </c>
      <c r="E112" s="62"/>
    </row>
    <row r="113" spans="1:6" x14ac:dyDescent="0.2">
      <c r="A113" s="60" t="s">
        <v>248</v>
      </c>
      <c r="B113" s="62" t="s">
        <v>2297</v>
      </c>
      <c r="C113" s="62">
        <v>0</v>
      </c>
      <c r="D113" s="62">
        <v>22769231</v>
      </c>
      <c r="E113" s="62"/>
    </row>
    <row r="114" spans="1:6" x14ac:dyDescent="0.2">
      <c r="A114" s="60" t="s">
        <v>248</v>
      </c>
      <c r="B114" s="62" t="s">
        <v>2298</v>
      </c>
      <c r="C114" s="62">
        <v>0</v>
      </c>
      <c r="D114" s="62">
        <v>41893294</v>
      </c>
      <c r="E114" s="62"/>
    </row>
    <row r="115" spans="1:6" x14ac:dyDescent="0.2">
      <c r="A115" s="60" t="s">
        <v>248</v>
      </c>
      <c r="B115" s="62" t="s">
        <v>2299</v>
      </c>
      <c r="C115" s="62">
        <v>0</v>
      </c>
      <c r="D115" s="62">
        <v>4085000</v>
      </c>
      <c r="E115" s="62"/>
    </row>
    <row r="116" spans="1:6" x14ac:dyDescent="0.2">
      <c r="A116" s="60" t="s">
        <v>248</v>
      </c>
      <c r="B116" s="62" t="s">
        <v>2300</v>
      </c>
      <c r="C116" s="62">
        <v>0</v>
      </c>
      <c r="D116" s="62">
        <v>3380169</v>
      </c>
      <c r="E116" s="62"/>
    </row>
    <row r="117" spans="1:6" x14ac:dyDescent="0.2">
      <c r="A117" s="60" t="s">
        <v>248</v>
      </c>
      <c r="B117" s="62" t="s">
        <v>2301</v>
      </c>
      <c r="C117" s="62">
        <v>0</v>
      </c>
      <c r="D117" s="62">
        <v>7108452</v>
      </c>
      <c r="E117" s="62"/>
    </row>
    <row r="118" spans="1:6" x14ac:dyDescent="0.2">
      <c r="A118" s="60" t="s">
        <v>248</v>
      </c>
      <c r="B118" s="62" t="s">
        <v>2302</v>
      </c>
      <c r="C118" s="62">
        <v>0</v>
      </c>
      <c r="D118" s="62">
        <v>505456</v>
      </c>
      <c r="E118" s="62"/>
    </row>
    <row r="119" spans="1:6" x14ac:dyDescent="0.2">
      <c r="A119" s="60" t="s">
        <v>248</v>
      </c>
      <c r="B119" s="62" t="s">
        <v>2303</v>
      </c>
      <c r="C119" s="62">
        <v>0</v>
      </c>
      <c r="D119" s="62">
        <v>4814112</v>
      </c>
      <c r="E119" s="62"/>
    </row>
    <row r="120" spans="1:6" x14ac:dyDescent="0.2">
      <c r="A120" s="60" t="s">
        <v>248</v>
      </c>
      <c r="B120" s="62" t="s">
        <v>2304</v>
      </c>
      <c r="C120" s="62">
        <v>0</v>
      </c>
      <c r="D120" s="62">
        <v>61588954</v>
      </c>
      <c r="E120" s="62"/>
    </row>
    <row r="121" spans="1:6" x14ac:dyDescent="0.2">
      <c r="A121" s="60" t="s">
        <v>248</v>
      </c>
      <c r="B121" s="62" t="s">
        <v>2305</v>
      </c>
      <c r="C121" s="62">
        <v>0</v>
      </c>
      <c r="D121" s="62">
        <v>12810627</v>
      </c>
      <c r="E121" s="62"/>
    </row>
    <row r="122" spans="1:6" x14ac:dyDescent="0.2">
      <c r="A122" s="60" t="s">
        <v>248</v>
      </c>
      <c r="B122" s="62" t="s">
        <v>2306</v>
      </c>
      <c r="C122" s="62">
        <v>0</v>
      </c>
      <c r="D122" s="62">
        <v>16047334</v>
      </c>
      <c r="E122" s="62"/>
    </row>
    <row r="123" spans="1:6" x14ac:dyDescent="0.2">
      <c r="A123" s="21" t="s">
        <v>248</v>
      </c>
      <c r="B123" s="23" t="s">
        <v>2307</v>
      </c>
      <c r="C123" s="23"/>
      <c r="D123" s="23"/>
      <c r="E123" s="23">
        <v>760357303</v>
      </c>
      <c r="F123" s="19"/>
    </row>
    <row r="124" spans="1:6" x14ac:dyDescent="0.2">
      <c r="B124" s="22"/>
      <c r="C124" s="22"/>
      <c r="D124" s="22"/>
      <c r="E124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8967-0B8F-4D84-9F86-AB6568EED04C}">
  <sheetPr>
    <tabColor rgb="FF00B0F0"/>
  </sheetPr>
  <dimension ref="A2:I325"/>
  <sheetViews>
    <sheetView tabSelected="1" workbookViewId="0">
      <pane ySplit="8" topLeftCell="A300" activePane="bottomLeft" state="frozen"/>
      <selection pane="bottomLeft" activeCell="B330" sqref="B330"/>
    </sheetView>
  </sheetViews>
  <sheetFormatPr defaultRowHeight="12.75" x14ac:dyDescent="0.2"/>
  <cols>
    <col min="2" max="2" width="71.7109375" bestFit="1" customWidth="1"/>
    <col min="3" max="3" width="16.28515625" bestFit="1" customWidth="1"/>
    <col min="4" max="4" width="16.140625" bestFit="1" customWidth="1"/>
    <col min="5" max="5" width="16" bestFit="1" customWidth="1"/>
    <col min="6" max="6" width="15.7109375" bestFit="1" customWidth="1"/>
    <col min="9" max="9" width="9.5703125" bestFit="1" customWidth="1"/>
  </cols>
  <sheetData>
    <row r="2" spans="1:9" x14ac:dyDescent="0.2">
      <c r="A2" s="29" t="s">
        <v>223</v>
      </c>
      <c r="B2" s="30"/>
      <c r="C2" s="31"/>
    </row>
    <row r="3" spans="1:9" x14ac:dyDescent="0.2">
      <c r="A3" s="32" t="s">
        <v>1239</v>
      </c>
      <c r="B3" s="33"/>
      <c r="C3" s="34"/>
    </row>
    <row r="4" spans="1:9" x14ac:dyDescent="0.2">
      <c r="A4" s="32" t="s">
        <v>225</v>
      </c>
      <c r="B4" s="33"/>
      <c r="C4" s="34"/>
    </row>
    <row r="5" spans="1:9" x14ac:dyDescent="0.2">
      <c r="A5" s="32" t="s">
        <v>1829</v>
      </c>
      <c r="B5" s="33"/>
      <c r="C5" s="34"/>
    </row>
    <row r="6" spans="1:9" x14ac:dyDescent="0.2">
      <c r="A6" s="35" t="s">
        <v>226</v>
      </c>
      <c r="B6" s="36"/>
      <c r="C6" s="37"/>
    </row>
    <row r="8" spans="1:9" ht="22.5" x14ac:dyDescent="0.2">
      <c r="A8" s="38" t="s">
        <v>227</v>
      </c>
      <c r="B8" s="38" t="s">
        <v>228</v>
      </c>
      <c r="C8" s="38" t="s">
        <v>229</v>
      </c>
      <c r="D8" s="38" t="s">
        <v>230</v>
      </c>
      <c r="E8" s="38" t="s">
        <v>231</v>
      </c>
      <c r="F8" s="38" t="s">
        <v>232</v>
      </c>
    </row>
    <row r="9" spans="1:9" x14ac:dyDescent="0.2">
      <c r="A9" s="21" t="s">
        <v>0</v>
      </c>
      <c r="B9" s="20" t="s">
        <v>1</v>
      </c>
      <c r="C9" s="22">
        <v>1133066</v>
      </c>
      <c r="D9" s="22">
        <v>0</v>
      </c>
      <c r="E9" s="22">
        <v>1133066</v>
      </c>
      <c r="F9" s="22">
        <v>0</v>
      </c>
      <c r="I9" s="67"/>
    </row>
    <row r="10" spans="1:9" x14ac:dyDescent="0.2">
      <c r="A10" s="21" t="s">
        <v>2</v>
      </c>
      <c r="B10" s="20" t="s">
        <v>3</v>
      </c>
      <c r="C10" s="22">
        <v>0</v>
      </c>
      <c r="D10" s="22">
        <v>1121749</v>
      </c>
      <c r="E10" s="22">
        <v>0</v>
      </c>
      <c r="F10" s="22">
        <v>1121749</v>
      </c>
    </row>
    <row r="11" spans="1:9" x14ac:dyDescent="0.2">
      <c r="A11" s="21" t="s">
        <v>4</v>
      </c>
      <c r="B11" s="21" t="s">
        <v>5</v>
      </c>
      <c r="C11" s="23">
        <v>1133066</v>
      </c>
      <c r="D11" s="23">
        <v>1121749</v>
      </c>
      <c r="E11" s="23">
        <v>11317</v>
      </c>
      <c r="F11" s="23">
        <v>0</v>
      </c>
    </row>
    <row r="12" spans="1:9" x14ac:dyDescent="0.2">
      <c r="A12" s="21" t="s">
        <v>6</v>
      </c>
      <c r="B12" s="20" t="s">
        <v>7</v>
      </c>
      <c r="C12" s="22">
        <v>2000000</v>
      </c>
      <c r="D12" s="22">
        <v>0</v>
      </c>
      <c r="E12" s="22">
        <v>2000000</v>
      </c>
      <c r="F12" s="22">
        <v>0</v>
      </c>
    </row>
    <row r="13" spans="1:9" x14ac:dyDescent="0.2">
      <c r="A13" s="21" t="s">
        <v>8</v>
      </c>
      <c r="B13" s="20" t="s">
        <v>9</v>
      </c>
      <c r="C13" s="22">
        <v>8452062</v>
      </c>
      <c r="D13" s="22">
        <v>0</v>
      </c>
      <c r="E13" s="22">
        <v>8452062</v>
      </c>
      <c r="F13" s="22">
        <v>0</v>
      </c>
    </row>
    <row r="14" spans="1:9" x14ac:dyDescent="0.2">
      <c r="A14" s="21" t="s">
        <v>10</v>
      </c>
      <c r="B14" s="20" t="s">
        <v>11</v>
      </c>
      <c r="C14" s="22">
        <v>0</v>
      </c>
      <c r="D14" s="22">
        <v>3095858</v>
      </c>
      <c r="E14" s="22">
        <v>0</v>
      </c>
      <c r="F14" s="22">
        <v>3095858</v>
      </c>
    </row>
    <row r="15" spans="1:9" x14ac:dyDescent="0.2">
      <c r="A15" s="21" t="s">
        <v>12</v>
      </c>
      <c r="B15" s="20" t="s">
        <v>13</v>
      </c>
      <c r="C15" s="22">
        <v>3108001</v>
      </c>
      <c r="D15" s="22">
        <v>0</v>
      </c>
      <c r="E15" s="22">
        <v>3108001</v>
      </c>
      <c r="F15" s="22">
        <v>0</v>
      </c>
    </row>
    <row r="16" spans="1:9" x14ac:dyDescent="0.2">
      <c r="A16" s="21" t="s">
        <v>14</v>
      </c>
      <c r="B16" s="20" t="s">
        <v>15</v>
      </c>
      <c r="C16" s="22">
        <v>4973000</v>
      </c>
      <c r="D16" s="22">
        <v>0</v>
      </c>
      <c r="E16" s="22">
        <v>4973000</v>
      </c>
      <c r="F16" s="22">
        <v>0</v>
      </c>
    </row>
    <row r="17" spans="1:6" x14ac:dyDescent="0.2">
      <c r="A17" s="21" t="s">
        <v>16</v>
      </c>
      <c r="B17" s="20" t="s">
        <v>17</v>
      </c>
      <c r="C17" s="22">
        <v>6543000</v>
      </c>
      <c r="D17" s="22">
        <v>0</v>
      </c>
      <c r="E17" s="22">
        <v>6543000</v>
      </c>
      <c r="F17" s="22">
        <v>0</v>
      </c>
    </row>
    <row r="18" spans="1:6" x14ac:dyDescent="0.2">
      <c r="A18" s="21" t="s">
        <v>18</v>
      </c>
      <c r="B18" s="20" t="s">
        <v>19</v>
      </c>
      <c r="C18" s="22">
        <v>3237632</v>
      </c>
      <c r="D18" s="22">
        <v>0</v>
      </c>
      <c r="E18" s="22">
        <v>3237632</v>
      </c>
      <c r="F18" s="22">
        <v>0</v>
      </c>
    </row>
    <row r="19" spans="1:6" x14ac:dyDescent="0.2">
      <c r="A19" s="21" t="s">
        <v>20</v>
      </c>
      <c r="B19" s="20" t="s">
        <v>21</v>
      </c>
      <c r="C19" s="22">
        <v>1596000</v>
      </c>
      <c r="D19" s="22">
        <v>0</v>
      </c>
      <c r="E19" s="22">
        <v>1596000</v>
      </c>
      <c r="F19" s="22">
        <v>0</v>
      </c>
    </row>
    <row r="20" spans="1:6" x14ac:dyDescent="0.2">
      <c r="A20" s="21" t="s">
        <v>22</v>
      </c>
      <c r="B20" s="20" t="s">
        <v>23</v>
      </c>
      <c r="C20" s="22">
        <v>5817158</v>
      </c>
      <c r="D20" s="22">
        <v>0</v>
      </c>
      <c r="E20" s="22">
        <v>5817158</v>
      </c>
      <c r="F20" s="22">
        <v>0</v>
      </c>
    </row>
    <row r="21" spans="1:6" x14ac:dyDescent="0.2">
      <c r="A21" s="21" t="s">
        <v>24</v>
      </c>
      <c r="B21" s="20" t="s">
        <v>25</v>
      </c>
      <c r="C21" s="22">
        <v>5271112</v>
      </c>
      <c r="D21" s="22">
        <v>0</v>
      </c>
      <c r="E21" s="22">
        <v>5271112</v>
      </c>
      <c r="F21" s="22">
        <v>0</v>
      </c>
    </row>
    <row r="22" spans="1:6" x14ac:dyDescent="0.2">
      <c r="A22" s="21" t="s">
        <v>26</v>
      </c>
      <c r="B22" s="20" t="s">
        <v>27</v>
      </c>
      <c r="C22" s="22">
        <v>1225514</v>
      </c>
      <c r="D22" s="22">
        <v>0</v>
      </c>
      <c r="E22" s="22">
        <v>1225514</v>
      </c>
      <c r="F22" s="22">
        <v>0</v>
      </c>
    </row>
    <row r="23" spans="1:6" x14ac:dyDescent="0.2">
      <c r="A23" s="21" t="s">
        <v>28</v>
      </c>
      <c r="B23" s="20" t="s">
        <v>29</v>
      </c>
      <c r="C23" s="22">
        <v>74291121</v>
      </c>
      <c r="D23" s="22">
        <v>0</v>
      </c>
      <c r="E23" s="22">
        <v>74291121</v>
      </c>
      <c r="F23" s="22">
        <v>0</v>
      </c>
    </row>
    <row r="24" spans="1:6" x14ac:dyDescent="0.2">
      <c r="A24" s="21" t="s">
        <v>30</v>
      </c>
      <c r="B24" s="20" t="s">
        <v>31</v>
      </c>
      <c r="C24" s="22">
        <v>0</v>
      </c>
      <c r="D24" s="22">
        <v>35265361</v>
      </c>
      <c r="E24" s="22">
        <v>0</v>
      </c>
      <c r="F24" s="22">
        <v>35265361</v>
      </c>
    </row>
    <row r="25" spans="1:6" x14ac:dyDescent="0.2">
      <c r="A25" s="21" t="s">
        <v>32</v>
      </c>
      <c r="B25" s="21" t="s">
        <v>33</v>
      </c>
      <c r="C25" s="23">
        <v>116514600</v>
      </c>
      <c r="D25" s="23">
        <v>38361219</v>
      </c>
      <c r="E25" s="23">
        <v>78153381</v>
      </c>
      <c r="F25" s="23">
        <v>0</v>
      </c>
    </row>
    <row r="26" spans="1:6" x14ac:dyDescent="0.2">
      <c r="A26" s="21" t="s">
        <v>34</v>
      </c>
      <c r="B26" s="20" t="s">
        <v>35</v>
      </c>
      <c r="C26" s="22">
        <v>218845</v>
      </c>
      <c r="D26" s="22">
        <v>0</v>
      </c>
      <c r="E26" s="22">
        <v>218845</v>
      </c>
      <c r="F26" s="22">
        <v>0</v>
      </c>
    </row>
    <row r="27" spans="1:6" x14ac:dyDescent="0.2">
      <c r="A27" s="21" t="s">
        <v>36</v>
      </c>
      <c r="B27" s="20" t="s">
        <v>37</v>
      </c>
      <c r="C27" s="22">
        <v>0</v>
      </c>
      <c r="D27" s="22">
        <v>205060</v>
      </c>
      <c r="E27" s="22">
        <v>0</v>
      </c>
      <c r="F27" s="22">
        <v>205060</v>
      </c>
    </row>
    <row r="28" spans="1:6" x14ac:dyDescent="0.2">
      <c r="A28" s="21" t="s">
        <v>38</v>
      </c>
      <c r="B28" s="21" t="s">
        <v>39</v>
      </c>
      <c r="C28" s="23">
        <v>218845</v>
      </c>
      <c r="D28" s="23">
        <v>205060</v>
      </c>
      <c r="E28" s="23">
        <v>13785</v>
      </c>
      <c r="F28" s="23">
        <v>0</v>
      </c>
    </row>
    <row r="29" spans="1:6" x14ac:dyDescent="0.2">
      <c r="A29" s="21" t="s">
        <v>40</v>
      </c>
      <c r="B29" s="20" t="s">
        <v>41</v>
      </c>
      <c r="C29" s="22">
        <v>123361714</v>
      </c>
      <c r="D29" s="22">
        <v>0</v>
      </c>
      <c r="E29" s="22">
        <v>123361714</v>
      </c>
      <c r="F29" s="22">
        <v>0</v>
      </c>
    </row>
    <row r="30" spans="1:6" x14ac:dyDescent="0.2">
      <c r="A30" s="21" t="s">
        <v>42</v>
      </c>
      <c r="B30" s="20" t="s">
        <v>43</v>
      </c>
      <c r="C30" s="22">
        <v>2899265</v>
      </c>
      <c r="D30" s="22">
        <v>2053021</v>
      </c>
      <c r="E30" s="22">
        <v>846244</v>
      </c>
      <c r="F30" s="22">
        <v>0</v>
      </c>
    </row>
    <row r="31" spans="1:6" x14ac:dyDescent="0.2">
      <c r="A31" s="21" t="s">
        <v>44</v>
      </c>
      <c r="B31" s="20" t="s">
        <v>45</v>
      </c>
      <c r="C31" s="22">
        <v>4107755</v>
      </c>
      <c r="D31" s="22">
        <v>2828680</v>
      </c>
      <c r="E31" s="22">
        <v>1279075</v>
      </c>
      <c r="F31" s="22">
        <v>0</v>
      </c>
    </row>
    <row r="32" spans="1:6" x14ac:dyDescent="0.2">
      <c r="A32" s="21" t="s">
        <v>46</v>
      </c>
      <c r="B32" s="20" t="s">
        <v>47</v>
      </c>
      <c r="C32" s="22">
        <v>576842</v>
      </c>
      <c r="D32" s="22">
        <v>0</v>
      </c>
      <c r="E32" s="22">
        <v>576842</v>
      </c>
      <c r="F32" s="22">
        <v>0</v>
      </c>
    </row>
    <row r="33" spans="1:6" x14ac:dyDescent="0.2">
      <c r="A33" s="21" t="s">
        <v>48</v>
      </c>
      <c r="B33" s="20" t="s">
        <v>49</v>
      </c>
      <c r="C33" s="22">
        <v>985521359</v>
      </c>
      <c r="D33" s="22">
        <v>7366032</v>
      </c>
      <c r="E33" s="22">
        <v>978155327</v>
      </c>
      <c r="F33" s="22">
        <v>0</v>
      </c>
    </row>
    <row r="34" spans="1:6" x14ac:dyDescent="0.2">
      <c r="A34" s="21" t="s">
        <v>50</v>
      </c>
      <c r="B34" s="20" t="s">
        <v>51</v>
      </c>
      <c r="C34" s="22">
        <v>118925410</v>
      </c>
      <c r="D34" s="22">
        <v>11681812</v>
      </c>
      <c r="E34" s="22">
        <v>107243598</v>
      </c>
      <c r="F34" s="22">
        <v>0</v>
      </c>
    </row>
    <row r="35" spans="1:6" x14ac:dyDescent="0.2">
      <c r="A35" s="21" t="s">
        <v>52</v>
      </c>
      <c r="B35" s="20" t="s">
        <v>53</v>
      </c>
      <c r="C35" s="22">
        <v>18451450</v>
      </c>
      <c r="D35" s="22">
        <v>1175800</v>
      </c>
      <c r="E35" s="22">
        <v>17275650</v>
      </c>
      <c r="F35" s="22">
        <v>0</v>
      </c>
    </row>
    <row r="36" spans="1:6" x14ac:dyDescent="0.2">
      <c r="A36" s="21" t="s">
        <v>54</v>
      </c>
      <c r="B36" s="20" t="s">
        <v>55</v>
      </c>
      <c r="C36" s="22">
        <v>4567121</v>
      </c>
      <c r="D36" s="22">
        <v>1080052</v>
      </c>
      <c r="E36" s="22">
        <v>3487069</v>
      </c>
      <c r="F36" s="22">
        <v>0</v>
      </c>
    </row>
    <row r="37" spans="1:6" x14ac:dyDescent="0.2">
      <c r="A37" s="21" t="s">
        <v>56</v>
      </c>
      <c r="B37" s="20" t="s">
        <v>57</v>
      </c>
      <c r="C37" s="22">
        <v>2053021</v>
      </c>
      <c r="D37" s="22">
        <v>2567034</v>
      </c>
      <c r="E37" s="22">
        <v>0</v>
      </c>
      <c r="F37" s="22">
        <v>514013</v>
      </c>
    </row>
    <row r="38" spans="1:6" x14ac:dyDescent="0.2">
      <c r="A38" s="21" t="s">
        <v>58</v>
      </c>
      <c r="B38" s="20" t="s">
        <v>59</v>
      </c>
      <c r="C38" s="22">
        <v>0</v>
      </c>
      <c r="D38" s="22">
        <v>122315659</v>
      </c>
      <c r="E38" s="22">
        <v>0</v>
      </c>
      <c r="F38" s="22">
        <v>122315659</v>
      </c>
    </row>
    <row r="39" spans="1:6" x14ac:dyDescent="0.2">
      <c r="A39" s="21" t="s">
        <v>60</v>
      </c>
      <c r="B39" s="20" t="s">
        <v>61</v>
      </c>
      <c r="C39" s="22">
        <v>2828680</v>
      </c>
      <c r="D39" s="22">
        <v>4157488</v>
      </c>
      <c r="E39" s="22">
        <v>0</v>
      </c>
      <c r="F39" s="22">
        <v>1328808</v>
      </c>
    </row>
    <row r="40" spans="1:6" x14ac:dyDescent="0.2">
      <c r="A40" s="21" t="s">
        <v>62</v>
      </c>
      <c r="B40" s="20" t="s">
        <v>63</v>
      </c>
      <c r="C40" s="22">
        <v>1175800</v>
      </c>
      <c r="D40" s="22">
        <v>17682966</v>
      </c>
      <c r="E40" s="22">
        <v>0</v>
      </c>
      <c r="F40" s="22">
        <v>16507166</v>
      </c>
    </row>
    <row r="41" spans="1:6" x14ac:dyDescent="0.2">
      <c r="A41" s="21" t="s">
        <v>64</v>
      </c>
      <c r="B41" s="20" t="s">
        <v>65</v>
      </c>
      <c r="C41" s="22">
        <v>7366032</v>
      </c>
      <c r="D41" s="22">
        <v>583658284</v>
      </c>
      <c r="E41" s="22">
        <v>0</v>
      </c>
      <c r="F41" s="22">
        <v>576292252</v>
      </c>
    </row>
    <row r="42" spans="1:6" x14ac:dyDescent="0.2">
      <c r="A42" s="21" t="s">
        <v>66</v>
      </c>
      <c r="B42" s="20" t="s">
        <v>67</v>
      </c>
      <c r="C42" s="22">
        <v>11681799</v>
      </c>
      <c r="D42" s="22">
        <v>92460222</v>
      </c>
      <c r="E42" s="22">
        <v>0</v>
      </c>
      <c r="F42" s="22">
        <v>80778423</v>
      </c>
    </row>
    <row r="43" spans="1:6" x14ac:dyDescent="0.2">
      <c r="A43" s="21" t="s">
        <v>68</v>
      </c>
      <c r="B43" s="20" t="s">
        <v>69</v>
      </c>
      <c r="C43" s="22">
        <v>1080052</v>
      </c>
      <c r="D43" s="22">
        <v>4567121</v>
      </c>
      <c r="E43" s="22">
        <v>0</v>
      </c>
      <c r="F43" s="22">
        <v>3487069</v>
      </c>
    </row>
    <row r="44" spans="1:6" x14ac:dyDescent="0.2">
      <c r="A44" s="21" t="s">
        <v>70</v>
      </c>
      <c r="B44" s="21" t="s">
        <v>71</v>
      </c>
      <c r="C44" s="23">
        <v>1284596300</v>
      </c>
      <c r="D44" s="23">
        <v>853594171</v>
      </c>
      <c r="E44" s="23">
        <v>431002129</v>
      </c>
      <c r="F44" s="23">
        <v>0</v>
      </c>
    </row>
    <row r="45" spans="1:6" x14ac:dyDescent="0.2">
      <c r="A45" s="21" t="s">
        <v>72</v>
      </c>
      <c r="B45" s="20" t="s">
        <v>73</v>
      </c>
      <c r="C45" s="22">
        <v>27150203</v>
      </c>
      <c r="D45" s="22">
        <v>15766724</v>
      </c>
      <c r="E45" s="22">
        <v>11383479</v>
      </c>
      <c r="F45" s="22">
        <v>0</v>
      </c>
    </row>
    <row r="46" spans="1:6" x14ac:dyDescent="0.2">
      <c r="A46" s="21" t="s">
        <v>74</v>
      </c>
      <c r="B46" s="20" t="s">
        <v>75</v>
      </c>
      <c r="C46" s="22">
        <v>11792386</v>
      </c>
      <c r="D46" s="22">
        <v>0</v>
      </c>
      <c r="E46" s="22">
        <v>11792386</v>
      </c>
      <c r="F46" s="22">
        <v>0</v>
      </c>
    </row>
    <row r="47" spans="1:6" x14ac:dyDescent="0.2">
      <c r="A47" s="21" t="s">
        <v>76</v>
      </c>
      <c r="B47" s="21" t="s">
        <v>77</v>
      </c>
      <c r="C47" s="23">
        <v>38942589</v>
      </c>
      <c r="D47" s="23">
        <v>15766724</v>
      </c>
      <c r="E47" s="23">
        <v>23175865</v>
      </c>
      <c r="F47" s="23">
        <v>0</v>
      </c>
    </row>
    <row r="48" spans="1:6" x14ac:dyDescent="0.2">
      <c r="A48" s="21" t="s">
        <v>78</v>
      </c>
      <c r="B48" s="20" t="s">
        <v>79</v>
      </c>
      <c r="C48" s="22">
        <v>3000000</v>
      </c>
      <c r="D48" s="22">
        <v>0</v>
      </c>
      <c r="E48" s="22">
        <v>3000000</v>
      </c>
      <c r="F48" s="22">
        <v>0</v>
      </c>
    </row>
    <row r="49" spans="1:6" x14ac:dyDescent="0.2">
      <c r="A49" s="21" t="s">
        <v>80</v>
      </c>
      <c r="B49" s="21" t="s">
        <v>81</v>
      </c>
      <c r="C49" s="23">
        <v>3000000</v>
      </c>
      <c r="D49" s="23">
        <v>0</v>
      </c>
      <c r="E49" s="23">
        <v>3000000</v>
      </c>
      <c r="F49" s="23">
        <v>0</v>
      </c>
    </row>
    <row r="50" spans="1:6" x14ac:dyDescent="0.2">
      <c r="A50" s="24" t="s">
        <v>82</v>
      </c>
      <c r="B50" s="24" t="s">
        <v>83</v>
      </c>
      <c r="C50" s="25">
        <v>1444405400</v>
      </c>
      <c r="D50" s="25">
        <v>909048923</v>
      </c>
      <c r="E50" s="25">
        <v>535356477</v>
      </c>
      <c r="F50" s="25">
        <v>0</v>
      </c>
    </row>
    <row r="51" spans="1:6" x14ac:dyDescent="0.2">
      <c r="A51" s="21"/>
      <c r="B51" s="21"/>
      <c r="C51" s="23"/>
      <c r="D51" s="23"/>
      <c r="E51" s="23"/>
      <c r="F51" s="23"/>
    </row>
    <row r="52" spans="1:6" x14ac:dyDescent="0.2">
      <c r="A52" s="21"/>
      <c r="B52" s="21"/>
      <c r="C52" s="23"/>
      <c r="D52" s="23"/>
      <c r="E52" s="23"/>
      <c r="F52" s="23"/>
    </row>
    <row r="53" spans="1:6" x14ac:dyDescent="0.2">
      <c r="A53" s="21" t="s">
        <v>84</v>
      </c>
      <c r="B53" s="20" t="s">
        <v>85</v>
      </c>
      <c r="C53" s="22">
        <v>61328491</v>
      </c>
      <c r="D53" s="22">
        <v>53317374</v>
      </c>
      <c r="E53" s="22">
        <v>8011117</v>
      </c>
      <c r="F53" s="22">
        <v>0</v>
      </c>
    </row>
    <row r="54" spans="1:6" x14ac:dyDescent="0.2">
      <c r="A54" s="21" t="s">
        <v>86</v>
      </c>
      <c r="B54" s="20" t="s">
        <v>87</v>
      </c>
      <c r="C54" s="22">
        <v>3298260</v>
      </c>
      <c r="D54" s="22">
        <v>3298260</v>
      </c>
      <c r="E54" s="22">
        <v>0</v>
      </c>
      <c r="F54" s="22">
        <v>0</v>
      </c>
    </row>
    <row r="55" spans="1:6" x14ac:dyDescent="0.2">
      <c r="A55" s="21" t="s">
        <v>88</v>
      </c>
      <c r="B55" s="21" t="s">
        <v>89</v>
      </c>
      <c r="C55" s="23">
        <v>64626751</v>
      </c>
      <c r="D55" s="23">
        <v>56615634</v>
      </c>
      <c r="E55" s="23">
        <v>8011117</v>
      </c>
      <c r="F55" s="23">
        <v>0</v>
      </c>
    </row>
    <row r="56" spans="1:6" x14ac:dyDescent="0.2">
      <c r="A56" s="21" t="s">
        <v>90</v>
      </c>
      <c r="B56" s="20" t="s">
        <v>91</v>
      </c>
      <c r="C56" s="22">
        <v>1500000</v>
      </c>
      <c r="D56" s="22">
        <v>1500000</v>
      </c>
      <c r="E56" s="22">
        <v>0</v>
      </c>
      <c r="F56" s="22">
        <v>0</v>
      </c>
    </row>
    <row r="57" spans="1:6" x14ac:dyDescent="0.2">
      <c r="A57" s="21" t="s">
        <v>92</v>
      </c>
      <c r="B57" s="20" t="s">
        <v>93</v>
      </c>
      <c r="C57" s="22">
        <v>23037692</v>
      </c>
      <c r="D57" s="22">
        <v>22475692</v>
      </c>
      <c r="E57" s="22">
        <v>562000</v>
      </c>
      <c r="F57" s="22">
        <v>0</v>
      </c>
    </row>
    <row r="58" spans="1:6" x14ac:dyDescent="0.2">
      <c r="A58" s="21" t="s">
        <v>94</v>
      </c>
      <c r="B58" s="21" t="s">
        <v>95</v>
      </c>
      <c r="C58" s="23">
        <v>24537692</v>
      </c>
      <c r="D58" s="23">
        <v>23975692</v>
      </c>
      <c r="E58" s="23">
        <v>562000</v>
      </c>
      <c r="F58" s="23">
        <v>0</v>
      </c>
    </row>
    <row r="59" spans="1:6" x14ac:dyDescent="0.2">
      <c r="A59" s="21" t="s">
        <v>96</v>
      </c>
      <c r="B59" s="20" t="s">
        <v>97</v>
      </c>
      <c r="C59" s="22">
        <v>54206</v>
      </c>
      <c r="D59" s="22">
        <v>54206</v>
      </c>
      <c r="E59" s="22">
        <v>0</v>
      </c>
      <c r="F59" s="22">
        <v>0</v>
      </c>
    </row>
    <row r="60" spans="1:6" x14ac:dyDescent="0.2">
      <c r="A60" s="21" t="s">
        <v>1830</v>
      </c>
      <c r="B60" s="20" t="s">
        <v>1831</v>
      </c>
      <c r="C60" s="22">
        <v>35000</v>
      </c>
      <c r="D60" s="22">
        <v>35000</v>
      </c>
      <c r="E60" s="22">
        <v>0</v>
      </c>
      <c r="F60" s="22">
        <v>0</v>
      </c>
    </row>
    <row r="61" spans="1:6" x14ac:dyDescent="0.2">
      <c r="A61" s="21" t="s">
        <v>98</v>
      </c>
      <c r="B61" s="20" t="s">
        <v>99</v>
      </c>
      <c r="C61" s="22">
        <v>189825</v>
      </c>
      <c r="D61" s="22">
        <v>189825</v>
      </c>
      <c r="E61" s="22">
        <v>0</v>
      </c>
      <c r="F61" s="22">
        <v>0</v>
      </c>
    </row>
    <row r="62" spans="1:6" x14ac:dyDescent="0.2">
      <c r="A62" s="21" t="s">
        <v>100</v>
      </c>
      <c r="B62" s="20" t="s">
        <v>101</v>
      </c>
      <c r="C62" s="22">
        <v>7128095</v>
      </c>
      <c r="D62" s="22">
        <v>0</v>
      </c>
      <c r="E62" s="22">
        <v>7128095</v>
      </c>
      <c r="F62" s="22">
        <v>0</v>
      </c>
    </row>
    <row r="63" spans="1:6" x14ac:dyDescent="0.2">
      <c r="A63" s="21" t="s">
        <v>102</v>
      </c>
      <c r="B63" s="20" t="s">
        <v>103</v>
      </c>
      <c r="C63" s="22">
        <v>405354</v>
      </c>
      <c r="D63" s="22">
        <v>0</v>
      </c>
      <c r="E63" s="22">
        <v>405354</v>
      </c>
      <c r="F63" s="22">
        <v>0</v>
      </c>
    </row>
    <row r="64" spans="1:6" x14ac:dyDescent="0.2">
      <c r="A64" s="21" t="s">
        <v>104</v>
      </c>
      <c r="B64" s="20" t="s">
        <v>105</v>
      </c>
      <c r="C64" s="22">
        <v>318358</v>
      </c>
      <c r="D64" s="22">
        <v>291558</v>
      </c>
      <c r="E64" s="22">
        <v>26800</v>
      </c>
      <c r="F64" s="22">
        <v>0</v>
      </c>
    </row>
    <row r="65" spans="1:6" x14ac:dyDescent="0.2">
      <c r="A65" s="21" t="s">
        <v>106</v>
      </c>
      <c r="B65" s="21" t="s">
        <v>107</v>
      </c>
      <c r="C65" s="23">
        <v>8130838</v>
      </c>
      <c r="D65" s="23">
        <v>570589</v>
      </c>
      <c r="E65" s="23">
        <v>7560249</v>
      </c>
      <c r="F65" s="23">
        <v>0</v>
      </c>
    </row>
    <row r="66" spans="1:6" x14ac:dyDescent="0.2">
      <c r="A66" s="21" t="s">
        <v>108</v>
      </c>
      <c r="B66" s="20" t="s">
        <v>109</v>
      </c>
      <c r="C66" s="22">
        <v>474511</v>
      </c>
      <c r="D66" s="22">
        <v>469781</v>
      </c>
      <c r="E66" s="22">
        <v>4730</v>
      </c>
      <c r="F66" s="22">
        <v>0</v>
      </c>
    </row>
    <row r="67" spans="1:6" x14ac:dyDescent="0.2">
      <c r="A67" s="21" t="s">
        <v>110</v>
      </c>
      <c r="B67" s="20" t="s">
        <v>111</v>
      </c>
      <c r="C67" s="22">
        <v>517132</v>
      </c>
      <c r="D67" s="22">
        <v>0</v>
      </c>
      <c r="E67" s="22">
        <v>517132</v>
      </c>
      <c r="F67" s="22">
        <v>0</v>
      </c>
    </row>
    <row r="68" spans="1:6" x14ac:dyDescent="0.2">
      <c r="A68" s="21" t="s">
        <v>112</v>
      </c>
      <c r="B68" s="20" t="s">
        <v>113</v>
      </c>
      <c r="C68" s="22">
        <v>127963</v>
      </c>
      <c r="D68" s="22">
        <v>105878</v>
      </c>
      <c r="E68" s="22">
        <v>22085</v>
      </c>
      <c r="F68" s="22">
        <v>0</v>
      </c>
    </row>
    <row r="69" spans="1:6" x14ac:dyDescent="0.2">
      <c r="A69" s="21" t="s">
        <v>114</v>
      </c>
      <c r="B69" s="20" t="s">
        <v>115</v>
      </c>
      <c r="C69" s="22">
        <v>396695</v>
      </c>
      <c r="D69" s="22">
        <v>0</v>
      </c>
      <c r="E69" s="22">
        <v>396695</v>
      </c>
      <c r="F69" s="22">
        <v>0</v>
      </c>
    </row>
    <row r="70" spans="1:6" x14ac:dyDescent="0.2">
      <c r="A70" s="21" t="s">
        <v>116</v>
      </c>
      <c r="B70" s="20" t="s">
        <v>1166</v>
      </c>
      <c r="C70" s="22">
        <v>2100060</v>
      </c>
      <c r="D70" s="22">
        <v>382815</v>
      </c>
      <c r="E70" s="22">
        <v>1717245</v>
      </c>
      <c r="F70" s="22">
        <v>0</v>
      </c>
    </row>
    <row r="71" spans="1:6" x14ac:dyDescent="0.2">
      <c r="A71" s="21" t="s">
        <v>117</v>
      </c>
      <c r="B71" s="20" t="s">
        <v>118</v>
      </c>
      <c r="C71" s="22">
        <v>725883048</v>
      </c>
      <c r="D71" s="22">
        <v>536069140</v>
      </c>
      <c r="E71" s="22">
        <v>189813908</v>
      </c>
      <c r="F71" s="22">
        <v>0</v>
      </c>
    </row>
    <row r="72" spans="1:6" x14ac:dyDescent="0.2">
      <c r="A72" s="21" t="s">
        <v>119</v>
      </c>
      <c r="B72" s="20" t="s">
        <v>120</v>
      </c>
      <c r="C72" s="22">
        <v>10097071</v>
      </c>
      <c r="D72" s="22">
        <v>796552</v>
      </c>
      <c r="E72" s="22">
        <v>9300519</v>
      </c>
      <c r="F72" s="22">
        <v>0</v>
      </c>
    </row>
    <row r="73" spans="1:6" x14ac:dyDescent="0.2">
      <c r="A73" s="21" t="s">
        <v>121</v>
      </c>
      <c r="B73" s="20" t="s">
        <v>122</v>
      </c>
      <c r="C73" s="22">
        <v>43342</v>
      </c>
      <c r="D73" s="22">
        <v>0</v>
      </c>
      <c r="E73" s="22">
        <v>43342</v>
      </c>
      <c r="F73" s="22">
        <v>0</v>
      </c>
    </row>
    <row r="74" spans="1:6" x14ac:dyDescent="0.2">
      <c r="A74" s="21" t="s">
        <v>1832</v>
      </c>
      <c r="B74" s="20" t="s">
        <v>1833</v>
      </c>
      <c r="C74" s="22">
        <v>304000</v>
      </c>
      <c r="D74" s="22">
        <v>304000</v>
      </c>
      <c r="E74" s="22">
        <v>0</v>
      </c>
      <c r="F74" s="22">
        <v>0</v>
      </c>
    </row>
    <row r="75" spans="1:6" x14ac:dyDescent="0.2">
      <c r="A75" s="21" t="s">
        <v>1834</v>
      </c>
      <c r="B75" s="20" t="s">
        <v>1835</v>
      </c>
      <c r="C75" s="22">
        <v>105878</v>
      </c>
      <c r="D75" s="22">
        <v>105878</v>
      </c>
      <c r="E75" s="22">
        <v>0</v>
      </c>
      <c r="F75" s="22">
        <v>0</v>
      </c>
    </row>
    <row r="76" spans="1:6" x14ac:dyDescent="0.2">
      <c r="A76" s="21" t="s">
        <v>1836</v>
      </c>
      <c r="B76" s="20" t="s">
        <v>1837</v>
      </c>
      <c r="C76" s="22">
        <v>1667455</v>
      </c>
      <c r="D76" s="22">
        <v>1667455</v>
      </c>
      <c r="E76" s="22">
        <v>0</v>
      </c>
      <c r="F76" s="22">
        <v>0</v>
      </c>
    </row>
    <row r="77" spans="1:6" x14ac:dyDescent="0.2">
      <c r="A77" s="21" t="s">
        <v>123</v>
      </c>
      <c r="B77" s="21" t="s">
        <v>124</v>
      </c>
      <c r="C77" s="23">
        <v>741717155</v>
      </c>
      <c r="D77" s="23">
        <v>539901499</v>
      </c>
      <c r="E77" s="23">
        <v>201815656</v>
      </c>
      <c r="F77" s="23">
        <v>0</v>
      </c>
    </row>
    <row r="78" spans="1:6" x14ac:dyDescent="0.2">
      <c r="A78" s="21" t="s">
        <v>125</v>
      </c>
      <c r="B78" s="20" t="s">
        <v>126</v>
      </c>
      <c r="C78" s="22">
        <v>21317446</v>
      </c>
      <c r="D78" s="22">
        <v>16805101</v>
      </c>
      <c r="E78" s="22">
        <v>4512345</v>
      </c>
      <c r="F78" s="22">
        <v>0</v>
      </c>
    </row>
    <row r="79" spans="1:6" x14ac:dyDescent="0.2">
      <c r="A79" s="21" t="s">
        <v>127</v>
      </c>
      <c r="B79" s="21" t="s">
        <v>128</v>
      </c>
      <c r="C79" s="23">
        <v>21317446</v>
      </c>
      <c r="D79" s="23">
        <v>16805101</v>
      </c>
      <c r="E79" s="23">
        <v>4512345</v>
      </c>
      <c r="F79" s="23">
        <v>0</v>
      </c>
    </row>
    <row r="80" spans="1:6" x14ac:dyDescent="0.2">
      <c r="A80" s="24" t="s">
        <v>129</v>
      </c>
      <c r="B80" s="24" t="s">
        <v>130</v>
      </c>
      <c r="C80" s="25">
        <v>860329882</v>
      </c>
      <c r="D80" s="25">
        <v>637868515</v>
      </c>
      <c r="E80" s="25">
        <v>222461367</v>
      </c>
      <c r="F80" s="25">
        <v>0</v>
      </c>
    </row>
    <row r="81" spans="1:6" x14ac:dyDescent="0.2">
      <c r="A81" s="21"/>
      <c r="B81" s="21"/>
      <c r="C81" s="23"/>
      <c r="D81" s="23"/>
      <c r="E81" s="23"/>
      <c r="F81" s="23"/>
    </row>
    <row r="82" spans="1:6" x14ac:dyDescent="0.2">
      <c r="A82" s="21"/>
      <c r="B82" s="21"/>
      <c r="C82" s="23"/>
      <c r="D82" s="23"/>
      <c r="E82" s="23"/>
      <c r="F82" s="23"/>
    </row>
    <row r="83" spans="1:6" x14ac:dyDescent="0.2">
      <c r="A83" s="21" t="s">
        <v>131</v>
      </c>
      <c r="B83" s="20" t="s">
        <v>132</v>
      </c>
      <c r="C83" s="22">
        <v>0</v>
      </c>
      <c r="D83" s="22">
        <v>59712602.43</v>
      </c>
      <c r="E83" s="22">
        <v>0</v>
      </c>
      <c r="F83" s="22">
        <v>59712602.43</v>
      </c>
    </row>
    <row r="84" spans="1:6" x14ac:dyDescent="0.2">
      <c r="A84" s="21" t="s">
        <v>133</v>
      </c>
      <c r="B84" s="20" t="s">
        <v>134</v>
      </c>
      <c r="C84" s="22">
        <v>976650.58</v>
      </c>
      <c r="D84" s="22">
        <v>1974666.5</v>
      </c>
      <c r="E84" s="22">
        <v>0</v>
      </c>
      <c r="F84" s="22">
        <v>998015.92</v>
      </c>
    </row>
    <row r="85" spans="1:6" x14ac:dyDescent="0.2">
      <c r="A85" s="21" t="s">
        <v>135</v>
      </c>
      <c r="B85" s="21" t="s">
        <v>136</v>
      </c>
      <c r="C85" s="23">
        <v>976650.58</v>
      </c>
      <c r="D85" s="23">
        <v>61687268.93</v>
      </c>
      <c r="E85" s="23">
        <v>0</v>
      </c>
      <c r="F85" s="23">
        <v>60710618.350000001</v>
      </c>
    </row>
    <row r="86" spans="1:6" x14ac:dyDescent="0.2">
      <c r="A86" s="21" t="s">
        <v>137</v>
      </c>
      <c r="B86" s="20" t="s">
        <v>138</v>
      </c>
      <c r="C86" s="22">
        <v>253244433.58000001</v>
      </c>
      <c r="D86" s="22">
        <v>253242528.58000001</v>
      </c>
      <c r="E86" s="22">
        <v>1905</v>
      </c>
      <c r="F86" s="22">
        <v>0</v>
      </c>
    </row>
    <row r="87" spans="1:6" x14ac:dyDescent="0.2">
      <c r="A87" s="21" t="s">
        <v>139</v>
      </c>
      <c r="B87" s="20" t="s">
        <v>140</v>
      </c>
      <c r="C87" s="22">
        <v>54217382</v>
      </c>
      <c r="D87" s="22">
        <v>58530350</v>
      </c>
      <c r="E87" s="22">
        <v>0</v>
      </c>
      <c r="F87" s="22">
        <v>4312968</v>
      </c>
    </row>
    <row r="88" spans="1:6" x14ac:dyDescent="0.2">
      <c r="A88" s="21" t="s">
        <v>1784</v>
      </c>
      <c r="B88" s="20" t="s">
        <v>1838</v>
      </c>
      <c r="C88" s="22">
        <v>1467124</v>
      </c>
      <c r="D88" s="22">
        <v>2013122</v>
      </c>
      <c r="E88" s="22">
        <v>0</v>
      </c>
      <c r="F88" s="22">
        <v>545998</v>
      </c>
    </row>
    <row r="89" spans="1:6" x14ac:dyDescent="0.2">
      <c r="A89" s="21" t="s">
        <v>141</v>
      </c>
      <c r="B89" s="21" t="s">
        <v>142</v>
      </c>
      <c r="C89" s="23">
        <v>308928939.57999998</v>
      </c>
      <c r="D89" s="23">
        <v>313786000.57999998</v>
      </c>
      <c r="E89" s="23">
        <v>0</v>
      </c>
      <c r="F89" s="23">
        <v>4857061</v>
      </c>
    </row>
    <row r="90" spans="1:6" x14ac:dyDescent="0.2">
      <c r="A90" s="21" t="s">
        <v>143</v>
      </c>
      <c r="B90" s="20" t="s">
        <v>1839</v>
      </c>
      <c r="C90" s="22">
        <v>10446172</v>
      </c>
      <c r="D90" s="22">
        <v>10446172</v>
      </c>
      <c r="E90" s="22">
        <v>0</v>
      </c>
      <c r="F90" s="22">
        <v>0</v>
      </c>
    </row>
    <row r="91" spans="1:6" x14ac:dyDescent="0.2">
      <c r="A91" s="21" t="s">
        <v>144</v>
      </c>
      <c r="B91" s="20" t="s">
        <v>1840</v>
      </c>
      <c r="C91" s="22">
        <v>11651446</v>
      </c>
      <c r="D91" s="22">
        <v>11651446</v>
      </c>
      <c r="E91" s="22">
        <v>0</v>
      </c>
      <c r="F91" s="22">
        <v>0</v>
      </c>
    </row>
    <row r="92" spans="1:6" x14ac:dyDescent="0.2">
      <c r="A92" s="21" t="s">
        <v>1841</v>
      </c>
      <c r="B92" s="20" t="s">
        <v>1842</v>
      </c>
      <c r="C92" s="22">
        <v>17034</v>
      </c>
      <c r="D92" s="22">
        <v>17034</v>
      </c>
      <c r="E92" s="22">
        <v>0</v>
      </c>
      <c r="F92" s="22">
        <v>0</v>
      </c>
    </row>
    <row r="93" spans="1:6" x14ac:dyDescent="0.2">
      <c r="A93" s="21" t="s">
        <v>1221</v>
      </c>
      <c r="B93" s="20" t="s">
        <v>1222</v>
      </c>
      <c r="C93" s="22">
        <v>0</v>
      </c>
      <c r="D93" s="22">
        <v>35000</v>
      </c>
      <c r="E93" s="22">
        <v>0</v>
      </c>
      <c r="F93" s="22">
        <v>35000</v>
      </c>
    </row>
    <row r="94" spans="1:6" x14ac:dyDescent="0.2">
      <c r="A94" s="21" t="s">
        <v>1843</v>
      </c>
      <c r="B94" s="20" t="s">
        <v>1844</v>
      </c>
      <c r="C94" s="22">
        <v>1205600</v>
      </c>
      <c r="D94" s="22">
        <v>1205600</v>
      </c>
      <c r="E94" s="22">
        <v>0</v>
      </c>
      <c r="F94" s="22">
        <v>0</v>
      </c>
    </row>
    <row r="95" spans="1:6" x14ac:dyDescent="0.2">
      <c r="A95" s="21" t="s">
        <v>1845</v>
      </c>
      <c r="B95" s="20" t="s">
        <v>1846</v>
      </c>
      <c r="C95" s="22">
        <v>6469064</v>
      </c>
      <c r="D95" s="22">
        <v>6469064</v>
      </c>
      <c r="E95" s="22">
        <v>0</v>
      </c>
      <c r="F95" s="22">
        <v>0</v>
      </c>
    </row>
    <row r="96" spans="1:6" x14ac:dyDescent="0.2">
      <c r="A96" s="21" t="s">
        <v>145</v>
      </c>
      <c r="B96" s="20" t="s">
        <v>146</v>
      </c>
      <c r="C96" s="22">
        <v>10579000</v>
      </c>
      <c r="D96" s="22">
        <v>11482645</v>
      </c>
      <c r="E96" s="22">
        <v>0</v>
      </c>
      <c r="F96" s="22">
        <v>903645</v>
      </c>
    </row>
    <row r="97" spans="1:6" x14ac:dyDescent="0.2">
      <c r="A97" s="21" t="s">
        <v>147</v>
      </c>
      <c r="B97" s="20" t="s">
        <v>148</v>
      </c>
      <c r="C97" s="22">
        <v>0</v>
      </c>
      <c r="D97" s="22">
        <v>117701</v>
      </c>
      <c r="E97" s="22">
        <v>0</v>
      </c>
      <c r="F97" s="22">
        <v>117701</v>
      </c>
    </row>
    <row r="98" spans="1:6" x14ac:dyDescent="0.2">
      <c r="A98" s="21" t="s">
        <v>149</v>
      </c>
      <c r="B98" s="20" t="s">
        <v>150</v>
      </c>
      <c r="C98" s="22">
        <v>10852000</v>
      </c>
      <c r="D98" s="22">
        <v>11916446</v>
      </c>
      <c r="E98" s="22">
        <v>0</v>
      </c>
      <c r="F98" s="22">
        <v>1064446</v>
      </c>
    </row>
    <row r="99" spans="1:6" x14ac:dyDescent="0.2">
      <c r="A99" s="21" t="s">
        <v>1847</v>
      </c>
      <c r="B99" s="20" t="s">
        <v>1848</v>
      </c>
      <c r="C99" s="22">
        <v>17034</v>
      </c>
      <c r="D99" s="22">
        <v>17034</v>
      </c>
      <c r="E99" s="22">
        <v>0</v>
      </c>
      <c r="F99" s="22">
        <v>0</v>
      </c>
    </row>
    <row r="100" spans="1:6" x14ac:dyDescent="0.2">
      <c r="A100" s="21" t="s">
        <v>151</v>
      </c>
      <c r="B100" s="20" t="s">
        <v>152</v>
      </c>
      <c r="C100" s="22">
        <v>1206542</v>
      </c>
      <c r="D100" s="22">
        <v>1205600</v>
      </c>
      <c r="E100" s="22">
        <v>942</v>
      </c>
      <c r="F100" s="22">
        <v>0</v>
      </c>
    </row>
    <row r="101" spans="1:6" x14ac:dyDescent="0.2">
      <c r="A101" s="21" t="s">
        <v>153</v>
      </c>
      <c r="B101" s="20" t="s">
        <v>154</v>
      </c>
      <c r="C101" s="22">
        <v>6840000</v>
      </c>
      <c r="D101" s="22">
        <v>7380318</v>
      </c>
      <c r="E101" s="22">
        <v>0</v>
      </c>
      <c r="F101" s="22">
        <v>540318</v>
      </c>
    </row>
    <row r="102" spans="1:6" x14ac:dyDescent="0.2">
      <c r="A102" s="21" t="s">
        <v>1849</v>
      </c>
      <c r="B102" s="20" t="s">
        <v>1850</v>
      </c>
      <c r="C102" s="22">
        <v>819426</v>
      </c>
      <c r="D102" s="22">
        <v>819426</v>
      </c>
      <c r="E102" s="22">
        <v>0</v>
      </c>
      <c r="F102" s="22">
        <v>0</v>
      </c>
    </row>
    <row r="103" spans="1:6" x14ac:dyDescent="0.2">
      <c r="A103" s="21" t="s">
        <v>1851</v>
      </c>
      <c r="B103" s="20" t="s">
        <v>1852</v>
      </c>
      <c r="C103" s="22">
        <v>34877</v>
      </c>
      <c r="D103" s="22">
        <v>34877</v>
      </c>
      <c r="E103" s="22">
        <v>0</v>
      </c>
      <c r="F103" s="22">
        <v>0</v>
      </c>
    </row>
    <row r="104" spans="1:6" x14ac:dyDescent="0.2">
      <c r="A104" s="21" t="s">
        <v>1853</v>
      </c>
      <c r="B104" s="20" t="s">
        <v>1854</v>
      </c>
      <c r="C104" s="22">
        <v>182747</v>
      </c>
      <c r="D104" s="22">
        <v>182747</v>
      </c>
      <c r="E104" s="22">
        <v>0</v>
      </c>
      <c r="F104" s="22">
        <v>0</v>
      </c>
    </row>
    <row r="105" spans="1:6" x14ac:dyDescent="0.2">
      <c r="A105" s="21" t="s">
        <v>1855</v>
      </c>
      <c r="B105" s="20" t="s">
        <v>1856</v>
      </c>
      <c r="C105" s="22">
        <v>2344497.67</v>
      </c>
      <c r="D105" s="22">
        <v>2344497.67</v>
      </c>
      <c r="E105" s="22">
        <v>0</v>
      </c>
      <c r="F105" s="22">
        <v>0</v>
      </c>
    </row>
    <row r="106" spans="1:6" x14ac:dyDescent="0.2">
      <c r="A106" s="21" t="s">
        <v>1857</v>
      </c>
      <c r="B106" s="20" t="s">
        <v>1858</v>
      </c>
      <c r="C106" s="22">
        <v>34877</v>
      </c>
      <c r="D106" s="22">
        <v>34877</v>
      </c>
      <c r="E106" s="22">
        <v>0</v>
      </c>
      <c r="F106" s="22">
        <v>0</v>
      </c>
    </row>
    <row r="107" spans="1:6" x14ac:dyDescent="0.2">
      <c r="A107" s="21" t="s">
        <v>1859</v>
      </c>
      <c r="B107" s="20" t="s">
        <v>1860</v>
      </c>
      <c r="C107" s="22">
        <v>182747</v>
      </c>
      <c r="D107" s="22">
        <v>182747</v>
      </c>
      <c r="E107" s="22">
        <v>0</v>
      </c>
      <c r="F107" s="22">
        <v>0</v>
      </c>
    </row>
    <row r="108" spans="1:6" x14ac:dyDescent="0.2">
      <c r="A108" s="21" t="s">
        <v>155</v>
      </c>
      <c r="B108" s="20" t="s">
        <v>156</v>
      </c>
      <c r="C108" s="22">
        <v>1973050</v>
      </c>
      <c r="D108" s="22">
        <v>4580518.6500000004</v>
      </c>
      <c r="E108" s="22">
        <v>0</v>
      </c>
      <c r="F108" s="22">
        <v>2607468.65</v>
      </c>
    </row>
    <row r="109" spans="1:6" x14ac:dyDescent="0.2">
      <c r="A109" s="21" t="s">
        <v>157</v>
      </c>
      <c r="B109" s="21" t="s">
        <v>158</v>
      </c>
      <c r="C109" s="23">
        <v>64856113.670000002</v>
      </c>
      <c r="D109" s="23">
        <v>70123750.319999993</v>
      </c>
      <c r="E109" s="23">
        <v>0</v>
      </c>
      <c r="F109" s="23">
        <v>5267636.6500000004</v>
      </c>
    </row>
    <row r="110" spans="1:6" x14ac:dyDescent="0.2">
      <c r="A110" s="21" t="s">
        <v>1229</v>
      </c>
      <c r="B110" s="20" t="s">
        <v>1230</v>
      </c>
      <c r="C110" s="22">
        <v>6090574</v>
      </c>
      <c r="D110" s="22">
        <v>6090574</v>
      </c>
      <c r="E110" s="22">
        <v>0</v>
      </c>
      <c r="F110" s="22">
        <v>0</v>
      </c>
    </row>
    <row r="111" spans="1:6" x14ac:dyDescent="0.2">
      <c r="A111" s="21" t="s">
        <v>1861</v>
      </c>
      <c r="B111" s="20" t="s">
        <v>1862</v>
      </c>
      <c r="C111" s="22">
        <v>7589682</v>
      </c>
      <c r="D111" s="22">
        <v>7589682</v>
      </c>
      <c r="E111" s="22">
        <v>0</v>
      </c>
      <c r="F111" s="22">
        <v>0</v>
      </c>
    </row>
    <row r="112" spans="1:6" x14ac:dyDescent="0.2">
      <c r="A112" s="21" t="s">
        <v>1863</v>
      </c>
      <c r="B112" s="20" t="s">
        <v>1864</v>
      </c>
      <c r="C112" s="22">
        <v>12069690</v>
      </c>
      <c r="D112" s="22">
        <v>12069690</v>
      </c>
      <c r="E112" s="22">
        <v>0</v>
      </c>
      <c r="F112" s="22">
        <v>0</v>
      </c>
    </row>
    <row r="113" spans="1:6" x14ac:dyDescent="0.2">
      <c r="A113" s="21" t="s">
        <v>1865</v>
      </c>
      <c r="B113" s="20" t="s">
        <v>1866</v>
      </c>
      <c r="C113" s="22">
        <v>11122073</v>
      </c>
      <c r="D113" s="22">
        <v>11122073</v>
      </c>
      <c r="E113" s="22">
        <v>0</v>
      </c>
      <c r="F113" s="22">
        <v>0</v>
      </c>
    </row>
    <row r="114" spans="1:6" x14ac:dyDescent="0.2">
      <c r="A114" s="21" t="s">
        <v>1867</v>
      </c>
      <c r="B114" s="20" t="s">
        <v>1868</v>
      </c>
      <c r="C114" s="22">
        <v>12179318</v>
      </c>
      <c r="D114" s="22">
        <v>12179318</v>
      </c>
      <c r="E114" s="22">
        <v>0</v>
      </c>
      <c r="F114" s="22">
        <v>0</v>
      </c>
    </row>
    <row r="115" spans="1:6" x14ac:dyDescent="0.2">
      <c r="A115" s="21" t="s">
        <v>1869</v>
      </c>
      <c r="B115" s="20" t="s">
        <v>1870</v>
      </c>
      <c r="C115" s="22">
        <v>11701234</v>
      </c>
      <c r="D115" s="22">
        <v>11701234</v>
      </c>
      <c r="E115" s="22">
        <v>0</v>
      </c>
      <c r="F115" s="22">
        <v>0</v>
      </c>
    </row>
    <row r="116" spans="1:6" x14ac:dyDescent="0.2">
      <c r="A116" s="21" t="s">
        <v>1871</v>
      </c>
      <c r="B116" s="20" t="s">
        <v>1872</v>
      </c>
      <c r="C116" s="22">
        <v>18049428</v>
      </c>
      <c r="D116" s="22">
        <v>18049428</v>
      </c>
      <c r="E116" s="22">
        <v>0</v>
      </c>
      <c r="F116" s="22">
        <v>0</v>
      </c>
    </row>
    <row r="117" spans="1:6" x14ac:dyDescent="0.2">
      <c r="A117" s="21" t="s">
        <v>1873</v>
      </c>
      <c r="B117" s="20" t="s">
        <v>1874</v>
      </c>
      <c r="C117" s="22">
        <v>16531817</v>
      </c>
      <c r="D117" s="22">
        <v>16531817</v>
      </c>
      <c r="E117" s="22">
        <v>0</v>
      </c>
      <c r="F117" s="22">
        <v>0</v>
      </c>
    </row>
    <row r="118" spans="1:6" x14ac:dyDescent="0.2">
      <c r="A118" s="21" t="s">
        <v>1875</v>
      </c>
      <c r="B118" s="20" t="s">
        <v>1876</v>
      </c>
      <c r="C118" s="22">
        <v>13335746</v>
      </c>
      <c r="D118" s="22">
        <v>13335746</v>
      </c>
      <c r="E118" s="22">
        <v>0</v>
      </c>
      <c r="F118" s="22">
        <v>0</v>
      </c>
    </row>
    <row r="119" spans="1:6" x14ac:dyDescent="0.2">
      <c r="A119" s="21" t="s">
        <v>1877</v>
      </c>
      <c r="B119" s="20" t="s">
        <v>1878</v>
      </c>
      <c r="C119" s="22">
        <v>13494408</v>
      </c>
      <c r="D119" s="22">
        <v>13494408</v>
      </c>
      <c r="E119" s="22">
        <v>0</v>
      </c>
      <c r="F119" s="22">
        <v>0</v>
      </c>
    </row>
    <row r="120" spans="1:6" x14ac:dyDescent="0.2">
      <c r="A120" s="21" t="s">
        <v>1879</v>
      </c>
      <c r="B120" s="20" t="s">
        <v>1880</v>
      </c>
      <c r="C120" s="22">
        <v>16843637</v>
      </c>
      <c r="D120" s="22">
        <v>16843637</v>
      </c>
      <c r="E120" s="22">
        <v>0</v>
      </c>
      <c r="F120" s="22">
        <v>0</v>
      </c>
    </row>
    <row r="121" spans="1:6" x14ac:dyDescent="0.2">
      <c r="A121" s="21" t="s">
        <v>1881</v>
      </c>
      <c r="B121" s="20" t="s">
        <v>1882</v>
      </c>
      <c r="C121" s="22">
        <v>13193705</v>
      </c>
      <c r="D121" s="22">
        <v>13193705</v>
      </c>
      <c r="E121" s="22">
        <v>0</v>
      </c>
      <c r="F121" s="22">
        <v>0</v>
      </c>
    </row>
    <row r="122" spans="1:6" x14ac:dyDescent="0.2">
      <c r="A122" s="21" t="s">
        <v>1309</v>
      </c>
      <c r="B122" s="20" t="s">
        <v>1883</v>
      </c>
      <c r="C122" s="22">
        <v>2801697</v>
      </c>
      <c r="D122" s="22">
        <v>13315843</v>
      </c>
      <c r="E122" s="22">
        <v>0</v>
      </c>
      <c r="F122" s="22">
        <v>10514146</v>
      </c>
    </row>
    <row r="123" spans="1:6" x14ac:dyDescent="0.2">
      <c r="A123" s="21" t="s">
        <v>159</v>
      </c>
      <c r="B123" s="20" t="s">
        <v>1884</v>
      </c>
      <c r="C123" s="22">
        <v>9549360</v>
      </c>
      <c r="D123" s="22">
        <v>9549360</v>
      </c>
      <c r="E123" s="22">
        <v>0</v>
      </c>
      <c r="F123" s="22">
        <v>0</v>
      </c>
    </row>
    <row r="124" spans="1:6" x14ac:dyDescent="0.2">
      <c r="A124" s="21" t="s">
        <v>160</v>
      </c>
      <c r="B124" s="20" t="s">
        <v>161</v>
      </c>
      <c r="C124" s="22">
        <v>10078000</v>
      </c>
      <c r="D124" s="22">
        <v>10785042</v>
      </c>
      <c r="E124" s="22">
        <v>0</v>
      </c>
      <c r="F124" s="22">
        <v>707042</v>
      </c>
    </row>
    <row r="125" spans="1:6" x14ac:dyDescent="0.2">
      <c r="A125" s="21" t="s">
        <v>162</v>
      </c>
      <c r="B125" s="21" t="s">
        <v>158</v>
      </c>
      <c r="C125" s="23">
        <v>174630369</v>
      </c>
      <c r="D125" s="23">
        <v>185851557</v>
      </c>
      <c r="E125" s="23">
        <v>0</v>
      </c>
      <c r="F125" s="23">
        <v>11221188</v>
      </c>
    </row>
    <row r="126" spans="1:6" x14ac:dyDescent="0.2">
      <c r="A126" s="21" t="s">
        <v>163</v>
      </c>
      <c r="B126" s="20" t="s">
        <v>1885</v>
      </c>
      <c r="C126" s="22">
        <v>102528377</v>
      </c>
      <c r="D126" s="22">
        <v>421330696</v>
      </c>
      <c r="E126" s="22">
        <v>0</v>
      </c>
      <c r="F126" s="22">
        <v>318802319</v>
      </c>
    </row>
    <row r="127" spans="1:6" x14ac:dyDescent="0.2">
      <c r="A127" s="21" t="s">
        <v>165</v>
      </c>
      <c r="B127" s="20" t="s">
        <v>166</v>
      </c>
      <c r="C127" s="22">
        <v>6932245</v>
      </c>
      <c r="D127" s="22">
        <v>17630845</v>
      </c>
      <c r="E127" s="22">
        <v>0</v>
      </c>
      <c r="F127" s="22">
        <v>10698600</v>
      </c>
    </row>
    <row r="128" spans="1:6" x14ac:dyDescent="0.2">
      <c r="A128" s="21" t="s">
        <v>167</v>
      </c>
      <c r="B128" s="20" t="s">
        <v>1886</v>
      </c>
      <c r="C128" s="22">
        <v>88350282</v>
      </c>
      <c r="D128" s="22">
        <v>88350282</v>
      </c>
      <c r="E128" s="22">
        <v>0</v>
      </c>
      <c r="F128" s="22">
        <v>0</v>
      </c>
    </row>
    <row r="129" spans="1:6" x14ac:dyDescent="0.2">
      <c r="A129" s="21" t="s">
        <v>1887</v>
      </c>
      <c r="B129" s="20" t="s">
        <v>1888</v>
      </c>
      <c r="C129" s="22">
        <v>0</v>
      </c>
      <c r="D129" s="22">
        <v>153847</v>
      </c>
      <c r="E129" s="22">
        <v>0</v>
      </c>
      <c r="F129" s="22">
        <v>153847</v>
      </c>
    </row>
    <row r="130" spans="1:6" x14ac:dyDescent="0.2">
      <c r="A130" s="21" t="s">
        <v>168</v>
      </c>
      <c r="B130" s="20" t="s">
        <v>1889</v>
      </c>
      <c r="C130" s="22">
        <v>3447725</v>
      </c>
      <c r="D130" s="22">
        <v>64535787</v>
      </c>
      <c r="E130" s="22">
        <v>0</v>
      </c>
      <c r="F130" s="22">
        <v>61088062</v>
      </c>
    </row>
    <row r="131" spans="1:6" x14ac:dyDescent="0.2">
      <c r="A131" s="21" t="s">
        <v>1890</v>
      </c>
      <c r="B131" s="20" t="s">
        <v>1891</v>
      </c>
      <c r="C131" s="22">
        <v>0</v>
      </c>
      <c r="D131" s="22">
        <v>1109067</v>
      </c>
      <c r="E131" s="22">
        <v>0</v>
      </c>
      <c r="F131" s="22">
        <v>1109067</v>
      </c>
    </row>
    <row r="132" spans="1:6" x14ac:dyDescent="0.2">
      <c r="A132" s="21" t="s">
        <v>1892</v>
      </c>
      <c r="B132" s="20" t="s">
        <v>1893</v>
      </c>
      <c r="C132" s="22">
        <v>0</v>
      </c>
      <c r="D132" s="22">
        <v>20000000</v>
      </c>
      <c r="E132" s="22">
        <v>0</v>
      </c>
      <c r="F132" s="22">
        <v>20000000</v>
      </c>
    </row>
    <row r="133" spans="1:6" x14ac:dyDescent="0.2">
      <c r="A133" s="21" t="s">
        <v>1163</v>
      </c>
      <c r="B133" s="20" t="s">
        <v>1894</v>
      </c>
      <c r="C133" s="22">
        <v>1128277</v>
      </c>
      <c r="D133" s="22">
        <v>6000483</v>
      </c>
      <c r="E133" s="22">
        <v>0</v>
      </c>
      <c r="F133" s="22">
        <v>4872206</v>
      </c>
    </row>
    <row r="134" spans="1:6" x14ac:dyDescent="0.2">
      <c r="A134" s="21" t="s">
        <v>1895</v>
      </c>
      <c r="B134" s="20" t="s">
        <v>1896</v>
      </c>
      <c r="C134" s="22">
        <v>0</v>
      </c>
      <c r="D134" s="22">
        <v>7022610</v>
      </c>
      <c r="E134" s="22">
        <v>0</v>
      </c>
      <c r="F134" s="22">
        <v>7022610</v>
      </c>
    </row>
    <row r="135" spans="1:6" x14ac:dyDescent="0.2">
      <c r="A135" s="21" t="s">
        <v>1223</v>
      </c>
      <c r="B135" s="20" t="s">
        <v>1897</v>
      </c>
      <c r="C135" s="22">
        <v>1187688</v>
      </c>
      <c r="D135" s="22">
        <v>1187688</v>
      </c>
      <c r="E135" s="22">
        <v>0</v>
      </c>
      <c r="F135" s="22">
        <v>0</v>
      </c>
    </row>
    <row r="136" spans="1:6" x14ac:dyDescent="0.2">
      <c r="A136" s="21" t="s">
        <v>1224</v>
      </c>
      <c r="B136" s="20" t="s">
        <v>1898</v>
      </c>
      <c r="C136" s="22">
        <v>1974673</v>
      </c>
      <c r="D136" s="22">
        <v>1974673</v>
      </c>
      <c r="E136" s="22">
        <v>0</v>
      </c>
      <c r="F136" s="22">
        <v>0</v>
      </c>
    </row>
    <row r="137" spans="1:6" x14ac:dyDescent="0.2">
      <c r="A137" s="21" t="s">
        <v>1225</v>
      </c>
      <c r="B137" s="20" t="s">
        <v>1899</v>
      </c>
      <c r="C137" s="22">
        <v>11500000</v>
      </c>
      <c r="D137" s="22">
        <v>11500000</v>
      </c>
      <c r="E137" s="22">
        <v>0</v>
      </c>
      <c r="F137" s="22">
        <v>0</v>
      </c>
    </row>
    <row r="138" spans="1:6" x14ac:dyDescent="0.2">
      <c r="A138" s="21" t="s">
        <v>1226</v>
      </c>
      <c r="B138" s="20" t="s">
        <v>1900</v>
      </c>
      <c r="C138" s="22">
        <v>15300000</v>
      </c>
      <c r="D138" s="22">
        <v>15300000</v>
      </c>
      <c r="E138" s="22">
        <v>0</v>
      </c>
      <c r="F138" s="22">
        <v>0</v>
      </c>
    </row>
    <row r="139" spans="1:6" x14ac:dyDescent="0.2">
      <c r="A139" s="21" t="s">
        <v>1901</v>
      </c>
      <c r="B139" s="20" t="s">
        <v>1902</v>
      </c>
      <c r="C139" s="22">
        <v>0</v>
      </c>
      <c r="D139" s="22">
        <v>77012000</v>
      </c>
      <c r="E139" s="22">
        <v>0</v>
      </c>
      <c r="F139" s="22">
        <v>77012000</v>
      </c>
    </row>
    <row r="140" spans="1:6" x14ac:dyDescent="0.2">
      <c r="A140" s="21" t="s">
        <v>1903</v>
      </c>
      <c r="B140" s="20" t="s">
        <v>1904</v>
      </c>
      <c r="C140" s="22">
        <v>0</v>
      </c>
      <c r="D140" s="22">
        <v>22769231</v>
      </c>
      <c r="E140" s="22">
        <v>0</v>
      </c>
      <c r="F140" s="22">
        <v>22769231</v>
      </c>
    </row>
    <row r="141" spans="1:6" x14ac:dyDescent="0.2">
      <c r="A141" s="21" t="s">
        <v>1164</v>
      </c>
      <c r="B141" s="20" t="s">
        <v>1905</v>
      </c>
      <c r="C141" s="22">
        <v>24523989</v>
      </c>
      <c r="D141" s="22">
        <v>66417283</v>
      </c>
      <c r="E141" s="22">
        <v>0</v>
      </c>
      <c r="F141" s="22">
        <v>41893294</v>
      </c>
    </row>
    <row r="142" spans="1:6" x14ac:dyDescent="0.2">
      <c r="A142" s="21" t="s">
        <v>1906</v>
      </c>
      <c r="B142" s="20" t="s">
        <v>1907</v>
      </c>
      <c r="C142" s="22">
        <v>0</v>
      </c>
      <c r="D142" s="22">
        <v>4085000</v>
      </c>
      <c r="E142" s="22">
        <v>0</v>
      </c>
      <c r="F142" s="22">
        <v>4085000</v>
      </c>
    </row>
    <row r="143" spans="1:6" x14ac:dyDescent="0.2">
      <c r="A143" s="21" t="s">
        <v>169</v>
      </c>
      <c r="B143" s="20" t="s">
        <v>170</v>
      </c>
      <c r="C143" s="22">
        <v>22984954.370000001</v>
      </c>
      <c r="D143" s="22">
        <v>26365123.370000001</v>
      </c>
      <c r="E143" s="22">
        <v>0</v>
      </c>
      <c r="F143" s="22">
        <v>3380169</v>
      </c>
    </row>
    <row r="144" spans="1:6" x14ac:dyDescent="0.2">
      <c r="A144" s="21" t="s">
        <v>171</v>
      </c>
      <c r="B144" s="20" t="s">
        <v>172</v>
      </c>
      <c r="C144" s="22">
        <v>5563826</v>
      </c>
      <c r="D144" s="22">
        <v>12672278</v>
      </c>
      <c r="E144" s="22">
        <v>0</v>
      </c>
      <c r="F144" s="22">
        <v>7108452</v>
      </c>
    </row>
    <row r="145" spans="1:6" x14ac:dyDescent="0.2">
      <c r="A145" s="21" t="s">
        <v>173</v>
      </c>
      <c r="B145" s="20" t="s">
        <v>1908</v>
      </c>
      <c r="C145" s="22">
        <v>12951505</v>
      </c>
      <c r="D145" s="22">
        <v>12951505</v>
      </c>
      <c r="E145" s="22">
        <v>0</v>
      </c>
      <c r="F145" s="22">
        <v>0</v>
      </c>
    </row>
    <row r="146" spans="1:6" x14ac:dyDescent="0.2">
      <c r="A146" s="21" t="s">
        <v>174</v>
      </c>
      <c r="B146" s="20" t="s">
        <v>1909</v>
      </c>
      <c r="C146" s="22">
        <v>198275</v>
      </c>
      <c r="D146" s="22">
        <v>703731</v>
      </c>
      <c r="E146" s="22">
        <v>0</v>
      </c>
      <c r="F146" s="22">
        <v>505456</v>
      </c>
    </row>
    <row r="147" spans="1:6" x14ac:dyDescent="0.2">
      <c r="A147" s="21" t="s">
        <v>176</v>
      </c>
      <c r="B147" s="20" t="s">
        <v>177</v>
      </c>
      <c r="C147" s="22">
        <v>3063942</v>
      </c>
      <c r="D147" s="22">
        <v>7878054</v>
      </c>
      <c r="E147" s="22">
        <v>0</v>
      </c>
      <c r="F147" s="22">
        <v>4814112</v>
      </c>
    </row>
    <row r="148" spans="1:6" x14ac:dyDescent="0.2">
      <c r="A148" s="21" t="s">
        <v>178</v>
      </c>
      <c r="B148" s="20" t="s">
        <v>1910</v>
      </c>
      <c r="C148" s="22">
        <v>14731706</v>
      </c>
      <c r="D148" s="22">
        <v>76320660</v>
      </c>
      <c r="E148" s="22">
        <v>0</v>
      </c>
      <c r="F148" s="22">
        <v>61588954</v>
      </c>
    </row>
    <row r="149" spans="1:6" x14ac:dyDescent="0.2">
      <c r="A149" s="21" t="s">
        <v>1911</v>
      </c>
      <c r="B149" s="20" t="s">
        <v>1912</v>
      </c>
      <c r="C149" s="22">
        <v>2956097</v>
      </c>
      <c r="D149" s="22">
        <v>15766724</v>
      </c>
      <c r="E149" s="22">
        <v>0</v>
      </c>
      <c r="F149" s="22">
        <v>12810627</v>
      </c>
    </row>
    <row r="150" spans="1:6" x14ac:dyDescent="0.2">
      <c r="A150" s="21" t="s">
        <v>180</v>
      </c>
      <c r="B150" s="20" t="s">
        <v>181</v>
      </c>
      <c r="C150" s="22">
        <v>18537357</v>
      </c>
      <c r="D150" s="22">
        <v>34584691</v>
      </c>
      <c r="E150" s="22">
        <v>0</v>
      </c>
      <c r="F150" s="22">
        <v>16047334</v>
      </c>
    </row>
    <row r="151" spans="1:6" x14ac:dyDescent="0.2">
      <c r="A151" s="21" t="s">
        <v>182</v>
      </c>
      <c r="B151" s="21" t="s">
        <v>183</v>
      </c>
      <c r="C151" s="23">
        <v>337860918.37</v>
      </c>
      <c r="D151" s="23">
        <v>1013622258.37</v>
      </c>
      <c r="E151" s="23">
        <v>0</v>
      </c>
      <c r="F151" s="23">
        <v>675761340</v>
      </c>
    </row>
    <row r="152" spans="1:6" x14ac:dyDescent="0.2">
      <c r="A152" s="21" t="s">
        <v>184</v>
      </c>
      <c r="B152" s="20" t="s">
        <v>185</v>
      </c>
      <c r="C152" s="22">
        <v>1639150642</v>
      </c>
      <c r="D152" s="22">
        <v>1639150642</v>
      </c>
      <c r="E152" s="22">
        <v>0</v>
      </c>
      <c r="F152" s="22">
        <v>0</v>
      </c>
    </row>
    <row r="153" spans="1:6" x14ac:dyDescent="0.2">
      <c r="A153" s="21" t="s">
        <v>1913</v>
      </c>
      <c r="B153" s="20" t="s">
        <v>1914</v>
      </c>
      <c r="C153" s="22">
        <v>998015.92</v>
      </c>
      <c r="D153" s="22">
        <v>0</v>
      </c>
      <c r="E153" s="22">
        <v>998015.92</v>
      </c>
      <c r="F153" s="22">
        <v>0</v>
      </c>
    </row>
    <row r="154" spans="1:6" x14ac:dyDescent="0.2">
      <c r="A154" s="21" t="s">
        <v>186</v>
      </c>
      <c r="B154" s="21" t="s">
        <v>187</v>
      </c>
      <c r="C154" s="23">
        <v>1640148657.9200001</v>
      </c>
      <c r="D154" s="23">
        <v>1639150642</v>
      </c>
      <c r="E154" s="23">
        <v>998015.92</v>
      </c>
      <c r="F154" s="23">
        <v>0</v>
      </c>
    </row>
    <row r="155" spans="1:6" x14ac:dyDescent="0.2">
      <c r="A155" s="24" t="s">
        <v>188</v>
      </c>
      <c r="B155" s="24" t="s">
        <v>189</v>
      </c>
      <c r="C155" s="25">
        <v>2527401649.1199999</v>
      </c>
      <c r="D155" s="25">
        <v>3284221477.1999998</v>
      </c>
      <c r="E155" s="25">
        <v>0</v>
      </c>
      <c r="F155" s="25">
        <v>756819828.08000004</v>
      </c>
    </row>
    <row r="156" spans="1:6" x14ac:dyDescent="0.2">
      <c r="A156" s="21"/>
      <c r="B156" s="21"/>
      <c r="C156" s="23"/>
      <c r="D156" s="23"/>
      <c r="E156" s="23"/>
      <c r="F156" s="23"/>
    </row>
    <row r="157" spans="1:6" x14ac:dyDescent="0.2">
      <c r="A157" s="21"/>
      <c r="B157" s="21"/>
      <c r="C157" s="23"/>
      <c r="D157" s="23"/>
      <c r="E157" s="23"/>
      <c r="F157" s="23"/>
    </row>
    <row r="158" spans="1:6" x14ac:dyDescent="0.2">
      <c r="A158" s="21" t="s">
        <v>1915</v>
      </c>
      <c r="B158" s="20" t="s">
        <v>1916</v>
      </c>
      <c r="C158" s="22">
        <v>1239348.95</v>
      </c>
      <c r="D158" s="22">
        <v>245065</v>
      </c>
      <c r="E158" s="22">
        <v>994283.95</v>
      </c>
      <c r="F158" s="22">
        <v>0</v>
      </c>
    </row>
    <row r="159" spans="1:6" x14ac:dyDescent="0.2">
      <c r="A159" s="21" t="s">
        <v>1917</v>
      </c>
      <c r="B159" s="20" t="s">
        <v>1918</v>
      </c>
      <c r="C159" s="22">
        <v>351728.97</v>
      </c>
      <c r="D159" s="22">
        <v>0</v>
      </c>
      <c r="E159" s="22">
        <v>351728.97</v>
      </c>
      <c r="F159" s="22">
        <v>0</v>
      </c>
    </row>
    <row r="160" spans="1:6" x14ac:dyDescent="0.2">
      <c r="A160" s="21" t="s">
        <v>1919</v>
      </c>
      <c r="B160" s="20" t="s">
        <v>1920</v>
      </c>
      <c r="C160" s="22">
        <v>5997459.9000000004</v>
      </c>
      <c r="D160" s="22">
        <v>25398</v>
      </c>
      <c r="E160" s="22">
        <v>5972061.9000000004</v>
      </c>
      <c r="F160" s="22">
        <v>0</v>
      </c>
    </row>
    <row r="161" spans="1:6" x14ac:dyDescent="0.2">
      <c r="A161" s="21" t="s">
        <v>1921</v>
      </c>
      <c r="B161" s="20" t="s">
        <v>1922</v>
      </c>
      <c r="C161" s="22">
        <v>48051.01</v>
      </c>
      <c r="D161" s="22">
        <v>0</v>
      </c>
      <c r="E161" s="22">
        <v>48051.01</v>
      </c>
      <c r="F161" s="22">
        <v>0</v>
      </c>
    </row>
    <row r="162" spans="1:6" x14ac:dyDescent="0.2">
      <c r="A162" s="21" t="s">
        <v>1923</v>
      </c>
      <c r="B162" s="20" t="s">
        <v>1924</v>
      </c>
      <c r="C162" s="22">
        <v>1958877</v>
      </c>
      <c r="D162" s="22">
        <v>0</v>
      </c>
      <c r="E162" s="22">
        <v>1958877</v>
      </c>
      <c r="F162" s="22">
        <v>0</v>
      </c>
    </row>
    <row r="163" spans="1:6" x14ac:dyDescent="0.2">
      <c r="A163" s="21" t="s">
        <v>1925</v>
      </c>
      <c r="B163" s="21" t="s">
        <v>1926</v>
      </c>
      <c r="C163" s="23">
        <v>9595465.8300000001</v>
      </c>
      <c r="D163" s="23">
        <v>270463</v>
      </c>
      <c r="E163" s="23">
        <v>9325002.8300000001</v>
      </c>
      <c r="F163" s="23">
        <v>0</v>
      </c>
    </row>
    <row r="164" spans="1:6" x14ac:dyDescent="0.2">
      <c r="A164" s="21" t="s">
        <v>1927</v>
      </c>
      <c r="B164" s="20" t="s">
        <v>1928</v>
      </c>
      <c r="C164" s="22">
        <v>602248.66</v>
      </c>
      <c r="D164" s="22">
        <v>0</v>
      </c>
      <c r="E164" s="22">
        <v>602248.66</v>
      </c>
      <c r="F164" s="22">
        <v>0</v>
      </c>
    </row>
    <row r="165" spans="1:6" x14ac:dyDescent="0.2">
      <c r="A165" s="21" t="s">
        <v>1929</v>
      </c>
      <c r="B165" s="20" t="s">
        <v>1930</v>
      </c>
      <c r="C165" s="22">
        <v>898869</v>
      </c>
      <c r="D165" s="22">
        <v>0</v>
      </c>
      <c r="E165" s="22">
        <v>898869</v>
      </c>
      <c r="F165" s="22">
        <v>0</v>
      </c>
    </row>
    <row r="166" spans="1:6" x14ac:dyDescent="0.2">
      <c r="A166" s="21" t="s">
        <v>1931</v>
      </c>
      <c r="B166" s="21" t="s">
        <v>1932</v>
      </c>
      <c r="C166" s="23">
        <v>1501117.66</v>
      </c>
      <c r="D166" s="23">
        <v>0</v>
      </c>
      <c r="E166" s="23">
        <v>1501117.66</v>
      </c>
      <c r="F166" s="23">
        <v>0</v>
      </c>
    </row>
    <row r="167" spans="1:6" x14ac:dyDescent="0.2">
      <c r="A167" s="21" t="s">
        <v>1933</v>
      </c>
      <c r="B167" s="20" t="s">
        <v>1934</v>
      </c>
      <c r="C167" s="22">
        <v>5358906.0199999996</v>
      </c>
      <c r="D167" s="22">
        <v>0</v>
      </c>
      <c r="E167" s="22">
        <v>5358906.0199999996</v>
      </c>
      <c r="F167" s="22">
        <v>0</v>
      </c>
    </row>
    <row r="168" spans="1:6" x14ac:dyDescent="0.2">
      <c r="A168" s="21" t="s">
        <v>1935</v>
      </c>
      <c r="B168" s="20" t="s">
        <v>1936</v>
      </c>
      <c r="C168" s="22">
        <v>1521626</v>
      </c>
      <c r="D168" s="22">
        <v>0</v>
      </c>
      <c r="E168" s="22">
        <v>1521626</v>
      </c>
      <c r="F168" s="22">
        <v>0</v>
      </c>
    </row>
    <row r="169" spans="1:6" x14ac:dyDescent="0.2">
      <c r="A169" s="21" t="s">
        <v>1937</v>
      </c>
      <c r="B169" s="21" t="s">
        <v>1938</v>
      </c>
      <c r="C169" s="23">
        <v>6880532.0199999996</v>
      </c>
      <c r="D169" s="23">
        <v>0</v>
      </c>
      <c r="E169" s="23">
        <v>6880532.0199999996</v>
      </c>
      <c r="F169" s="23">
        <v>0</v>
      </c>
    </row>
    <row r="170" spans="1:6" x14ac:dyDescent="0.2">
      <c r="A170" s="21" t="s">
        <v>1939</v>
      </c>
      <c r="B170" s="20" t="s">
        <v>1940</v>
      </c>
      <c r="C170" s="22">
        <v>7057429.3600000003</v>
      </c>
      <c r="D170" s="22">
        <v>133975</v>
      </c>
      <c r="E170" s="22">
        <v>6923454.3600000003</v>
      </c>
      <c r="F170" s="22">
        <v>0</v>
      </c>
    </row>
    <row r="171" spans="1:6" x14ac:dyDescent="0.2">
      <c r="A171" s="21" t="s">
        <v>1941</v>
      </c>
      <c r="B171" s="21" t="s">
        <v>1942</v>
      </c>
      <c r="C171" s="23">
        <v>25034544.870000001</v>
      </c>
      <c r="D171" s="23">
        <v>404438</v>
      </c>
      <c r="E171" s="23">
        <v>24630106.870000001</v>
      </c>
      <c r="F171" s="23">
        <v>0</v>
      </c>
    </row>
    <row r="172" spans="1:6" x14ac:dyDescent="0.2">
      <c r="A172" s="21" t="s">
        <v>1943</v>
      </c>
      <c r="B172" s="20" t="s">
        <v>1944</v>
      </c>
      <c r="C172" s="22">
        <v>530000</v>
      </c>
      <c r="D172" s="22">
        <v>0</v>
      </c>
      <c r="E172" s="22">
        <v>530000</v>
      </c>
      <c r="F172" s="22">
        <v>0</v>
      </c>
    </row>
    <row r="173" spans="1:6" x14ac:dyDescent="0.2">
      <c r="A173" s="21" t="s">
        <v>1945</v>
      </c>
      <c r="B173" s="20" t="s">
        <v>1946</v>
      </c>
      <c r="C173" s="22">
        <v>753859</v>
      </c>
      <c r="D173" s="22">
        <v>137846</v>
      </c>
      <c r="E173" s="22">
        <v>616013</v>
      </c>
      <c r="F173" s="22">
        <v>0</v>
      </c>
    </row>
    <row r="174" spans="1:6" x14ac:dyDescent="0.2">
      <c r="A174" s="21" t="s">
        <v>1947</v>
      </c>
      <c r="B174" s="21" t="s">
        <v>1946</v>
      </c>
      <c r="C174" s="23">
        <v>1283859</v>
      </c>
      <c r="D174" s="23">
        <v>137846</v>
      </c>
      <c r="E174" s="23">
        <v>1146013</v>
      </c>
      <c r="F174" s="23">
        <v>0</v>
      </c>
    </row>
    <row r="175" spans="1:6" x14ac:dyDescent="0.2">
      <c r="A175" s="21" t="s">
        <v>1948</v>
      </c>
      <c r="B175" s="20" t="s">
        <v>1949</v>
      </c>
      <c r="C175" s="22">
        <v>5768258</v>
      </c>
      <c r="D175" s="22">
        <v>1868129</v>
      </c>
      <c r="E175" s="22">
        <v>3900129</v>
      </c>
      <c r="F175" s="22">
        <v>0</v>
      </c>
    </row>
    <row r="176" spans="1:6" x14ac:dyDescent="0.2">
      <c r="A176" s="21" t="s">
        <v>190</v>
      </c>
      <c r="B176" s="20" t="s">
        <v>1950</v>
      </c>
      <c r="C176" s="22">
        <v>13598033</v>
      </c>
      <c r="D176" s="22">
        <v>5744658</v>
      </c>
      <c r="E176" s="22">
        <v>7853375</v>
      </c>
      <c r="F176" s="22">
        <v>0</v>
      </c>
    </row>
    <row r="177" spans="1:6" x14ac:dyDescent="0.2">
      <c r="A177" s="21" t="s">
        <v>1951</v>
      </c>
      <c r="B177" s="20" t="s">
        <v>1952</v>
      </c>
      <c r="C177" s="22">
        <v>16182355</v>
      </c>
      <c r="D177" s="22">
        <v>0</v>
      </c>
      <c r="E177" s="22">
        <v>16182355</v>
      </c>
      <c r="F177" s="22">
        <v>0</v>
      </c>
    </row>
    <row r="178" spans="1:6" x14ac:dyDescent="0.2">
      <c r="A178" s="21" t="s">
        <v>1953</v>
      </c>
      <c r="B178" s="20" t="s">
        <v>1954</v>
      </c>
      <c r="C178" s="22">
        <v>2925716</v>
      </c>
      <c r="D178" s="22">
        <v>141339</v>
      </c>
      <c r="E178" s="22">
        <v>2784377</v>
      </c>
      <c r="F178" s="22">
        <v>0</v>
      </c>
    </row>
    <row r="179" spans="1:6" x14ac:dyDescent="0.2">
      <c r="A179" s="21" t="s">
        <v>191</v>
      </c>
      <c r="B179" s="20" t="s">
        <v>1955</v>
      </c>
      <c r="C179" s="22">
        <v>2518299</v>
      </c>
      <c r="D179" s="22">
        <v>349661</v>
      </c>
      <c r="E179" s="22">
        <v>2168638</v>
      </c>
      <c r="F179" s="22">
        <v>0</v>
      </c>
    </row>
    <row r="180" spans="1:6" x14ac:dyDescent="0.2">
      <c r="A180" s="21" t="s">
        <v>1956</v>
      </c>
      <c r="B180" s="21" t="s">
        <v>1957</v>
      </c>
      <c r="C180" s="23">
        <v>40992661</v>
      </c>
      <c r="D180" s="23">
        <v>8103787</v>
      </c>
      <c r="E180" s="23">
        <v>32888874</v>
      </c>
      <c r="F180" s="23">
        <v>0</v>
      </c>
    </row>
    <row r="181" spans="1:6" x14ac:dyDescent="0.2">
      <c r="A181" s="21" t="s">
        <v>1958</v>
      </c>
      <c r="B181" s="20" t="s">
        <v>1959</v>
      </c>
      <c r="C181" s="22">
        <v>1418830</v>
      </c>
      <c r="D181" s="22">
        <v>0</v>
      </c>
      <c r="E181" s="22">
        <v>1418830</v>
      </c>
      <c r="F181" s="22">
        <v>0</v>
      </c>
    </row>
    <row r="182" spans="1:6" x14ac:dyDescent="0.2">
      <c r="A182" s="21" t="s">
        <v>1960</v>
      </c>
      <c r="B182" s="20" t="s">
        <v>1961</v>
      </c>
      <c r="C182" s="22">
        <v>744243</v>
      </c>
      <c r="D182" s="22">
        <v>0</v>
      </c>
      <c r="E182" s="22">
        <v>744243</v>
      </c>
      <c r="F182" s="22">
        <v>0</v>
      </c>
    </row>
    <row r="183" spans="1:6" x14ac:dyDescent="0.2">
      <c r="A183" s="21" t="s">
        <v>192</v>
      </c>
      <c r="B183" s="20" t="s">
        <v>1962</v>
      </c>
      <c r="C183" s="22">
        <v>1938425</v>
      </c>
      <c r="D183" s="22">
        <v>245377</v>
      </c>
      <c r="E183" s="22">
        <v>1693048</v>
      </c>
      <c r="F183" s="22">
        <v>0</v>
      </c>
    </row>
    <row r="184" spans="1:6" x14ac:dyDescent="0.2">
      <c r="A184" s="21" t="s">
        <v>193</v>
      </c>
      <c r="B184" s="20" t="s">
        <v>1963</v>
      </c>
      <c r="C184" s="22">
        <v>2932249</v>
      </c>
      <c r="D184" s="22">
        <v>137155</v>
      </c>
      <c r="E184" s="22">
        <v>2795094</v>
      </c>
      <c r="F184" s="22">
        <v>0</v>
      </c>
    </row>
    <row r="185" spans="1:6" x14ac:dyDescent="0.2">
      <c r="A185" s="21" t="s">
        <v>194</v>
      </c>
      <c r="B185" s="20" t="s">
        <v>1964</v>
      </c>
      <c r="C185" s="22">
        <v>1423939</v>
      </c>
      <c r="D185" s="22">
        <v>833599</v>
      </c>
      <c r="E185" s="22">
        <v>590340</v>
      </c>
      <c r="F185" s="22">
        <v>0</v>
      </c>
    </row>
    <row r="186" spans="1:6" x14ac:dyDescent="0.2">
      <c r="A186" s="21" t="s">
        <v>195</v>
      </c>
      <c r="B186" s="20" t="s">
        <v>1965</v>
      </c>
      <c r="C186" s="22">
        <v>2733387</v>
      </c>
      <c r="D186" s="22">
        <v>1058693</v>
      </c>
      <c r="E186" s="22">
        <v>1674694</v>
      </c>
      <c r="F186" s="22">
        <v>0</v>
      </c>
    </row>
    <row r="187" spans="1:6" x14ac:dyDescent="0.2">
      <c r="A187" s="21" t="s">
        <v>1966</v>
      </c>
      <c r="B187" s="20" t="s">
        <v>1967</v>
      </c>
      <c r="C187" s="22">
        <v>119434</v>
      </c>
      <c r="D187" s="22">
        <v>59717</v>
      </c>
      <c r="E187" s="22">
        <v>59717</v>
      </c>
      <c r="F187" s="22">
        <v>0</v>
      </c>
    </row>
    <row r="188" spans="1:6" x14ac:dyDescent="0.2">
      <c r="A188" s="21" t="s">
        <v>1968</v>
      </c>
      <c r="B188" s="21" t="s">
        <v>1969</v>
      </c>
      <c r="C188" s="23">
        <v>11310507</v>
      </c>
      <c r="D188" s="23">
        <v>2334541</v>
      </c>
      <c r="E188" s="23">
        <v>8975966</v>
      </c>
      <c r="F188" s="23">
        <v>0</v>
      </c>
    </row>
    <row r="189" spans="1:6" x14ac:dyDescent="0.2">
      <c r="A189" s="21" t="s">
        <v>196</v>
      </c>
      <c r="B189" s="20" t="s">
        <v>1970</v>
      </c>
      <c r="C189" s="22">
        <v>22349695</v>
      </c>
      <c r="D189" s="22">
        <v>12267400</v>
      </c>
      <c r="E189" s="22">
        <v>10082295</v>
      </c>
      <c r="F189" s="22">
        <v>0</v>
      </c>
    </row>
    <row r="190" spans="1:6" x14ac:dyDescent="0.2">
      <c r="A190" s="21" t="s">
        <v>197</v>
      </c>
      <c r="B190" s="20" t="s">
        <v>1971</v>
      </c>
      <c r="C190" s="22">
        <v>965346</v>
      </c>
      <c r="D190" s="22">
        <v>436119</v>
      </c>
      <c r="E190" s="22">
        <v>529227</v>
      </c>
      <c r="F190" s="22">
        <v>0</v>
      </c>
    </row>
    <row r="191" spans="1:6" x14ac:dyDescent="0.2">
      <c r="A191" s="21" t="s">
        <v>1972</v>
      </c>
      <c r="B191" s="21" t="s">
        <v>1973</v>
      </c>
      <c r="C191" s="23">
        <v>23315041</v>
      </c>
      <c r="D191" s="23">
        <v>12703519</v>
      </c>
      <c r="E191" s="23">
        <v>10611522</v>
      </c>
      <c r="F191" s="23">
        <v>0</v>
      </c>
    </row>
    <row r="192" spans="1:6" x14ac:dyDescent="0.2">
      <c r="A192" s="21" t="s">
        <v>1974</v>
      </c>
      <c r="B192" s="20" t="s">
        <v>1975</v>
      </c>
      <c r="C192" s="22">
        <v>3538100</v>
      </c>
      <c r="D192" s="22">
        <v>0</v>
      </c>
      <c r="E192" s="22">
        <v>3538100</v>
      </c>
      <c r="F192" s="22">
        <v>0</v>
      </c>
    </row>
    <row r="193" spans="1:6" x14ac:dyDescent="0.2">
      <c r="A193" s="21" t="s">
        <v>1976</v>
      </c>
      <c r="B193" s="20" t="s">
        <v>1977</v>
      </c>
      <c r="C193" s="22">
        <v>10388145.25</v>
      </c>
      <c r="D193" s="22">
        <v>0</v>
      </c>
      <c r="E193" s="22">
        <v>10388145.25</v>
      </c>
      <c r="F193" s="22">
        <v>0</v>
      </c>
    </row>
    <row r="194" spans="1:6" x14ac:dyDescent="0.2">
      <c r="A194" s="21" t="s">
        <v>1978</v>
      </c>
      <c r="B194" s="20" t="s">
        <v>1979</v>
      </c>
      <c r="C194" s="22">
        <v>51546471</v>
      </c>
      <c r="D194" s="22">
        <v>0</v>
      </c>
      <c r="E194" s="22">
        <v>51546471</v>
      </c>
      <c r="F194" s="22">
        <v>0</v>
      </c>
    </row>
    <row r="195" spans="1:6" x14ac:dyDescent="0.2">
      <c r="A195" s="21" t="s">
        <v>1980</v>
      </c>
      <c r="B195" s="21" t="s">
        <v>1981</v>
      </c>
      <c r="C195" s="23">
        <v>61934616.25</v>
      </c>
      <c r="D195" s="23">
        <v>0</v>
      </c>
      <c r="E195" s="23">
        <v>61934616.25</v>
      </c>
      <c r="F195" s="23">
        <v>0</v>
      </c>
    </row>
    <row r="196" spans="1:6" x14ac:dyDescent="0.2">
      <c r="A196" s="21" t="s">
        <v>198</v>
      </c>
      <c r="B196" s="20" t="s">
        <v>1982</v>
      </c>
      <c r="C196" s="22">
        <v>8745982</v>
      </c>
      <c r="D196" s="22">
        <v>1570482</v>
      </c>
      <c r="E196" s="22">
        <v>7175500</v>
      </c>
      <c r="F196" s="22">
        <v>0</v>
      </c>
    </row>
    <row r="197" spans="1:6" x14ac:dyDescent="0.2">
      <c r="A197" s="21" t="s">
        <v>1983</v>
      </c>
      <c r="B197" s="20" t="s">
        <v>1984</v>
      </c>
      <c r="C197" s="22">
        <v>683340</v>
      </c>
      <c r="D197" s="22">
        <v>121920</v>
      </c>
      <c r="E197" s="22">
        <v>561420</v>
      </c>
      <c r="F197" s="22">
        <v>0</v>
      </c>
    </row>
    <row r="198" spans="1:6" x14ac:dyDescent="0.2">
      <c r="A198" s="21" t="s">
        <v>199</v>
      </c>
      <c r="B198" s="20" t="s">
        <v>1985</v>
      </c>
      <c r="C198" s="22">
        <v>1547258.3</v>
      </c>
      <c r="D198" s="22">
        <v>700563.7</v>
      </c>
      <c r="E198" s="22">
        <v>846694.6</v>
      </c>
      <c r="F198" s="22">
        <v>0</v>
      </c>
    </row>
    <row r="199" spans="1:6" x14ac:dyDescent="0.2">
      <c r="A199" s="21" t="s">
        <v>1986</v>
      </c>
      <c r="B199" s="20" t="s">
        <v>1987</v>
      </c>
      <c r="C199" s="22">
        <v>4131815.91</v>
      </c>
      <c r="D199" s="22">
        <v>156960</v>
      </c>
      <c r="E199" s="22">
        <v>3974855.91</v>
      </c>
      <c r="F199" s="22">
        <v>0</v>
      </c>
    </row>
    <row r="200" spans="1:6" x14ac:dyDescent="0.2">
      <c r="A200" s="21" t="s">
        <v>1988</v>
      </c>
      <c r="B200" s="20" t="s">
        <v>1989</v>
      </c>
      <c r="C200" s="22">
        <v>113157</v>
      </c>
      <c r="D200" s="22">
        <v>0</v>
      </c>
      <c r="E200" s="22">
        <v>113157</v>
      </c>
      <c r="F200" s="22">
        <v>0</v>
      </c>
    </row>
    <row r="201" spans="1:6" x14ac:dyDescent="0.2">
      <c r="A201" s="21" t="s">
        <v>200</v>
      </c>
      <c r="B201" s="20" t="s">
        <v>1990</v>
      </c>
      <c r="C201" s="22">
        <v>1430960.56</v>
      </c>
      <c r="D201" s="22">
        <v>662698.67000000004</v>
      </c>
      <c r="E201" s="22">
        <v>768261.89</v>
      </c>
      <c r="F201" s="22">
        <v>0</v>
      </c>
    </row>
    <row r="202" spans="1:6" x14ac:dyDescent="0.2">
      <c r="A202" s="21" t="s">
        <v>1991</v>
      </c>
      <c r="B202" s="20" t="s">
        <v>1992</v>
      </c>
      <c r="C202" s="22">
        <v>9188897</v>
      </c>
      <c r="D202" s="22">
        <v>0</v>
      </c>
      <c r="E202" s="22">
        <v>9188897</v>
      </c>
      <c r="F202" s="22">
        <v>0</v>
      </c>
    </row>
    <row r="203" spans="1:6" x14ac:dyDescent="0.2">
      <c r="A203" s="21" t="s">
        <v>1993</v>
      </c>
      <c r="B203" s="20" t="s">
        <v>1994</v>
      </c>
      <c r="C203" s="22">
        <v>2858000</v>
      </c>
      <c r="D203" s="22">
        <v>0</v>
      </c>
      <c r="E203" s="22">
        <v>2858000</v>
      </c>
      <c r="F203" s="22">
        <v>0</v>
      </c>
    </row>
    <row r="204" spans="1:6" x14ac:dyDescent="0.2">
      <c r="A204" s="21" t="s">
        <v>201</v>
      </c>
      <c r="B204" s="20" t="s">
        <v>202</v>
      </c>
      <c r="C204" s="22">
        <v>39516841</v>
      </c>
      <c r="D204" s="22">
        <v>1692113</v>
      </c>
      <c r="E204" s="22">
        <v>37824728</v>
      </c>
      <c r="F204" s="22">
        <v>0</v>
      </c>
    </row>
    <row r="205" spans="1:6" x14ac:dyDescent="0.2">
      <c r="A205" s="21" t="s">
        <v>203</v>
      </c>
      <c r="B205" s="20" t="s">
        <v>1995</v>
      </c>
      <c r="C205" s="22">
        <v>373229</v>
      </c>
      <c r="D205" s="22">
        <v>16961</v>
      </c>
      <c r="E205" s="22">
        <v>356268</v>
      </c>
      <c r="F205" s="22">
        <v>0</v>
      </c>
    </row>
    <row r="206" spans="1:6" x14ac:dyDescent="0.2">
      <c r="A206" s="21" t="s">
        <v>1996</v>
      </c>
      <c r="B206" s="20" t="s">
        <v>1997</v>
      </c>
      <c r="C206" s="22">
        <v>899663</v>
      </c>
      <c r="D206" s="22">
        <v>162560</v>
      </c>
      <c r="E206" s="22">
        <v>737103</v>
      </c>
      <c r="F206" s="22">
        <v>0</v>
      </c>
    </row>
    <row r="207" spans="1:6" x14ac:dyDescent="0.2">
      <c r="A207" s="21" t="s">
        <v>1998</v>
      </c>
      <c r="B207" s="20" t="s">
        <v>1999</v>
      </c>
      <c r="C207" s="22">
        <v>3647380</v>
      </c>
      <c r="D207" s="22">
        <v>0</v>
      </c>
      <c r="E207" s="22">
        <v>3647380</v>
      </c>
      <c r="F207" s="22">
        <v>0</v>
      </c>
    </row>
    <row r="208" spans="1:6" x14ac:dyDescent="0.2">
      <c r="A208" s="21" t="s">
        <v>2000</v>
      </c>
      <c r="B208" s="20" t="s">
        <v>2001</v>
      </c>
      <c r="C208" s="22">
        <v>4817811</v>
      </c>
      <c r="D208" s="22">
        <v>0</v>
      </c>
      <c r="E208" s="22">
        <v>4817811</v>
      </c>
      <c r="F208" s="22">
        <v>0</v>
      </c>
    </row>
    <row r="209" spans="1:6" x14ac:dyDescent="0.2">
      <c r="A209" s="21" t="s">
        <v>2002</v>
      </c>
      <c r="B209" s="20" t="s">
        <v>2003</v>
      </c>
      <c r="C209" s="22">
        <v>809695</v>
      </c>
      <c r="D209" s="22">
        <v>9525</v>
      </c>
      <c r="E209" s="22">
        <v>800170</v>
      </c>
      <c r="F209" s="22">
        <v>0</v>
      </c>
    </row>
    <row r="210" spans="1:6" x14ac:dyDescent="0.2">
      <c r="A210" s="21" t="s">
        <v>2004</v>
      </c>
      <c r="B210" s="20" t="s">
        <v>2005</v>
      </c>
      <c r="C210" s="22">
        <v>8809301.0999999996</v>
      </c>
      <c r="D210" s="22">
        <v>653520</v>
      </c>
      <c r="E210" s="22">
        <v>8155781.0999999996</v>
      </c>
      <c r="F210" s="22">
        <v>0</v>
      </c>
    </row>
    <row r="211" spans="1:6" x14ac:dyDescent="0.2">
      <c r="A211" s="21" t="s">
        <v>2006</v>
      </c>
      <c r="B211" s="21" t="s">
        <v>2007</v>
      </c>
      <c r="C211" s="23">
        <v>78144008.870000005</v>
      </c>
      <c r="D211" s="23">
        <v>4054901.37</v>
      </c>
      <c r="E211" s="23">
        <v>74089107.5</v>
      </c>
      <c r="F211" s="23">
        <v>0</v>
      </c>
    </row>
    <row r="212" spans="1:6" x14ac:dyDescent="0.2">
      <c r="A212" s="21" t="s">
        <v>2008</v>
      </c>
      <c r="B212" s="21" t="s">
        <v>2009</v>
      </c>
      <c r="C212" s="23">
        <v>229948115.12</v>
      </c>
      <c r="D212" s="23">
        <v>29026996.370000001</v>
      </c>
      <c r="E212" s="23">
        <v>200921118.75</v>
      </c>
      <c r="F212" s="23">
        <v>0</v>
      </c>
    </row>
    <row r="213" spans="1:6" x14ac:dyDescent="0.2">
      <c r="A213" s="21" t="s">
        <v>2010</v>
      </c>
      <c r="B213" s="20" t="s">
        <v>2011</v>
      </c>
      <c r="C213" s="22">
        <v>1219839</v>
      </c>
      <c r="D213" s="22">
        <v>115900</v>
      </c>
      <c r="E213" s="22">
        <v>1103939</v>
      </c>
      <c r="F213" s="22">
        <v>0</v>
      </c>
    </row>
    <row r="214" spans="1:6" x14ac:dyDescent="0.2">
      <c r="A214" s="21" t="s">
        <v>2012</v>
      </c>
      <c r="B214" s="20" t="s">
        <v>2013</v>
      </c>
      <c r="C214" s="22">
        <v>3116087</v>
      </c>
      <c r="D214" s="22">
        <v>17189</v>
      </c>
      <c r="E214" s="22">
        <v>3098898</v>
      </c>
      <c r="F214" s="22">
        <v>0</v>
      </c>
    </row>
    <row r="215" spans="1:6" x14ac:dyDescent="0.2">
      <c r="A215" s="21" t="s">
        <v>2014</v>
      </c>
      <c r="B215" s="20" t="s">
        <v>2015</v>
      </c>
      <c r="C215" s="22">
        <v>204980</v>
      </c>
      <c r="D215" s="22">
        <v>0</v>
      </c>
      <c r="E215" s="22">
        <v>204980</v>
      </c>
      <c r="F215" s="22">
        <v>0</v>
      </c>
    </row>
    <row r="216" spans="1:6" x14ac:dyDescent="0.2">
      <c r="A216" s="21" t="s">
        <v>2016</v>
      </c>
      <c r="B216" s="21" t="s">
        <v>2017</v>
      </c>
      <c r="C216" s="23">
        <v>3321067</v>
      </c>
      <c r="D216" s="23">
        <v>17189</v>
      </c>
      <c r="E216" s="23">
        <v>3303878</v>
      </c>
      <c r="F216" s="23">
        <v>0</v>
      </c>
    </row>
    <row r="217" spans="1:6" x14ac:dyDescent="0.2">
      <c r="A217" s="21" t="s">
        <v>204</v>
      </c>
      <c r="B217" s="20" t="s">
        <v>2018</v>
      </c>
      <c r="C217" s="22">
        <v>21835220</v>
      </c>
      <c r="D217" s="22">
        <v>12039885</v>
      </c>
      <c r="E217" s="22">
        <v>9795335</v>
      </c>
      <c r="F217" s="22">
        <v>0</v>
      </c>
    </row>
    <row r="218" spans="1:6" x14ac:dyDescent="0.2">
      <c r="A218" s="21" t="s">
        <v>205</v>
      </c>
      <c r="B218" s="20" t="s">
        <v>2019</v>
      </c>
      <c r="C218" s="22">
        <v>1605263</v>
      </c>
      <c r="D218" s="22">
        <v>821796</v>
      </c>
      <c r="E218" s="22">
        <v>783467</v>
      </c>
      <c r="F218" s="22">
        <v>0</v>
      </c>
    </row>
    <row r="219" spans="1:6" x14ac:dyDescent="0.2">
      <c r="A219" s="21" t="s">
        <v>206</v>
      </c>
      <c r="B219" s="20" t="s">
        <v>2020</v>
      </c>
      <c r="C219" s="22">
        <v>3171505</v>
      </c>
      <c r="D219" s="22">
        <v>1461542</v>
      </c>
      <c r="E219" s="22">
        <v>1709963</v>
      </c>
      <c r="F219" s="22">
        <v>0</v>
      </c>
    </row>
    <row r="220" spans="1:6" x14ac:dyDescent="0.2">
      <c r="A220" s="21" t="s">
        <v>207</v>
      </c>
      <c r="B220" s="20" t="s">
        <v>2021</v>
      </c>
      <c r="C220" s="22">
        <v>4827808</v>
      </c>
      <c r="D220" s="22">
        <v>2917606</v>
      </c>
      <c r="E220" s="22">
        <v>1910202</v>
      </c>
      <c r="F220" s="22">
        <v>0</v>
      </c>
    </row>
    <row r="221" spans="1:6" x14ac:dyDescent="0.2">
      <c r="A221" s="21" t="s">
        <v>208</v>
      </c>
      <c r="B221" s="20" t="s">
        <v>2022</v>
      </c>
      <c r="C221" s="22">
        <v>36265</v>
      </c>
      <c r="D221" s="22">
        <v>25600</v>
      </c>
      <c r="E221" s="22">
        <v>10665</v>
      </c>
      <c r="F221" s="22">
        <v>0</v>
      </c>
    </row>
    <row r="222" spans="1:6" x14ac:dyDescent="0.2">
      <c r="A222" s="21" t="s">
        <v>209</v>
      </c>
      <c r="B222" s="20" t="s">
        <v>2023</v>
      </c>
      <c r="C222" s="22">
        <v>238504</v>
      </c>
      <c r="D222" s="22">
        <v>112455</v>
      </c>
      <c r="E222" s="22">
        <v>126049</v>
      </c>
      <c r="F222" s="22">
        <v>0</v>
      </c>
    </row>
    <row r="223" spans="1:6" x14ac:dyDescent="0.2">
      <c r="A223" s="21" t="s">
        <v>2024</v>
      </c>
      <c r="B223" s="21" t="s">
        <v>2025</v>
      </c>
      <c r="C223" s="23">
        <v>31714565</v>
      </c>
      <c r="D223" s="23">
        <v>17378884</v>
      </c>
      <c r="E223" s="23">
        <v>14335681</v>
      </c>
      <c r="F223" s="23">
        <v>0</v>
      </c>
    </row>
    <row r="224" spans="1:6" x14ac:dyDescent="0.2">
      <c r="A224" s="21" t="s">
        <v>2026</v>
      </c>
      <c r="B224" s="21" t="s">
        <v>2027</v>
      </c>
      <c r="C224" s="23">
        <v>36255471</v>
      </c>
      <c r="D224" s="23">
        <v>17511973</v>
      </c>
      <c r="E224" s="23">
        <v>18743498</v>
      </c>
      <c r="F224" s="23">
        <v>0</v>
      </c>
    </row>
    <row r="225" spans="1:6" x14ac:dyDescent="0.2">
      <c r="A225" s="21" t="s">
        <v>210</v>
      </c>
      <c r="B225" s="20" t="s">
        <v>2028</v>
      </c>
      <c r="C225" s="22">
        <v>153592785</v>
      </c>
      <c r="D225" s="22">
        <v>0</v>
      </c>
      <c r="E225" s="22">
        <v>153592785</v>
      </c>
      <c r="F225" s="22">
        <v>0</v>
      </c>
    </row>
    <row r="226" spans="1:6" x14ac:dyDescent="0.2">
      <c r="A226" s="21" t="s">
        <v>2029</v>
      </c>
      <c r="B226" s="20" t="s">
        <v>2030</v>
      </c>
      <c r="C226" s="22">
        <v>4801500</v>
      </c>
      <c r="D226" s="22">
        <v>0</v>
      </c>
      <c r="E226" s="22">
        <v>4801500</v>
      </c>
      <c r="F226" s="22">
        <v>0</v>
      </c>
    </row>
    <row r="227" spans="1:6" x14ac:dyDescent="0.2">
      <c r="A227" s="21" t="s">
        <v>2031</v>
      </c>
      <c r="B227" s="21" t="s">
        <v>2032</v>
      </c>
      <c r="C227" s="23">
        <v>158394285</v>
      </c>
      <c r="D227" s="23">
        <v>0</v>
      </c>
      <c r="E227" s="23">
        <v>158394285</v>
      </c>
      <c r="F227" s="23">
        <v>0</v>
      </c>
    </row>
    <row r="228" spans="1:6" x14ac:dyDescent="0.2">
      <c r="A228" s="21" t="s">
        <v>2033</v>
      </c>
      <c r="B228" s="20" t="s">
        <v>2034</v>
      </c>
      <c r="C228" s="22">
        <v>4500</v>
      </c>
      <c r="D228" s="22">
        <v>0</v>
      </c>
      <c r="E228" s="22">
        <v>4500</v>
      </c>
      <c r="F228" s="22">
        <v>0</v>
      </c>
    </row>
    <row r="229" spans="1:6" x14ac:dyDescent="0.2">
      <c r="A229" s="21" t="s">
        <v>2035</v>
      </c>
      <c r="B229" s="20" t="s">
        <v>2036</v>
      </c>
      <c r="C229" s="22">
        <v>65755</v>
      </c>
      <c r="D229" s="22">
        <v>0</v>
      </c>
      <c r="E229" s="22">
        <v>65755</v>
      </c>
      <c r="F229" s="22">
        <v>0</v>
      </c>
    </row>
    <row r="230" spans="1:6" x14ac:dyDescent="0.2">
      <c r="A230" s="21" t="s">
        <v>2037</v>
      </c>
      <c r="B230" s="21" t="s">
        <v>2038</v>
      </c>
      <c r="C230" s="23">
        <v>70255</v>
      </c>
      <c r="D230" s="23">
        <v>0</v>
      </c>
      <c r="E230" s="23">
        <v>70255</v>
      </c>
      <c r="F230" s="23">
        <v>0</v>
      </c>
    </row>
    <row r="231" spans="1:6" x14ac:dyDescent="0.2">
      <c r="A231" s="21" t="s">
        <v>2039</v>
      </c>
      <c r="B231" s="20" t="s">
        <v>2040</v>
      </c>
      <c r="C231" s="22">
        <v>5146238.01</v>
      </c>
      <c r="D231" s="22">
        <v>249999</v>
      </c>
      <c r="E231" s="22">
        <v>4896239.01</v>
      </c>
      <c r="F231" s="22">
        <v>0</v>
      </c>
    </row>
    <row r="232" spans="1:6" x14ac:dyDescent="0.2">
      <c r="A232" s="21" t="s">
        <v>2041</v>
      </c>
      <c r="B232" s="20" t="s">
        <v>2042</v>
      </c>
      <c r="C232" s="22">
        <v>12847066</v>
      </c>
      <c r="D232" s="22">
        <v>0</v>
      </c>
      <c r="E232" s="22">
        <v>12847066</v>
      </c>
      <c r="F232" s="22">
        <v>0</v>
      </c>
    </row>
    <row r="233" spans="1:6" x14ac:dyDescent="0.2">
      <c r="A233" s="21" t="s">
        <v>2043</v>
      </c>
      <c r="B233" s="21" t="s">
        <v>2044</v>
      </c>
      <c r="C233" s="23">
        <v>17993304.010000002</v>
      </c>
      <c r="D233" s="23">
        <v>249999</v>
      </c>
      <c r="E233" s="23">
        <v>17743305.010000002</v>
      </c>
      <c r="F233" s="23">
        <v>0</v>
      </c>
    </row>
    <row r="234" spans="1:6" x14ac:dyDescent="0.2">
      <c r="A234" s="21" t="s">
        <v>2045</v>
      </c>
      <c r="B234" s="21" t="s">
        <v>2046</v>
      </c>
      <c r="C234" s="23">
        <v>18063559.010000002</v>
      </c>
      <c r="D234" s="23">
        <v>249999</v>
      </c>
      <c r="E234" s="23">
        <v>17813560.010000002</v>
      </c>
      <c r="F234" s="23">
        <v>0</v>
      </c>
    </row>
    <row r="235" spans="1:6" x14ac:dyDescent="0.2">
      <c r="A235" s="21" t="s">
        <v>2047</v>
      </c>
      <c r="B235" s="20" t="s">
        <v>2048</v>
      </c>
      <c r="C235" s="22">
        <v>1205600</v>
      </c>
      <c r="D235" s="22">
        <v>0</v>
      </c>
      <c r="E235" s="22">
        <v>1205600</v>
      </c>
      <c r="F235" s="22">
        <v>0</v>
      </c>
    </row>
    <row r="236" spans="1:6" x14ac:dyDescent="0.2">
      <c r="A236" s="21" t="s">
        <v>2049</v>
      </c>
      <c r="B236" s="20" t="s">
        <v>2050</v>
      </c>
      <c r="C236" s="22">
        <v>6469064</v>
      </c>
      <c r="D236" s="22">
        <v>0</v>
      </c>
      <c r="E236" s="22">
        <v>6469064</v>
      </c>
      <c r="F236" s="22">
        <v>0</v>
      </c>
    </row>
    <row r="237" spans="1:6" x14ac:dyDescent="0.2">
      <c r="A237" s="21" t="s">
        <v>2051</v>
      </c>
      <c r="B237" s="21" t="s">
        <v>2052</v>
      </c>
      <c r="C237" s="23">
        <v>7674664</v>
      </c>
      <c r="D237" s="23">
        <v>0</v>
      </c>
      <c r="E237" s="23">
        <v>7674664</v>
      </c>
      <c r="F237" s="23">
        <v>0</v>
      </c>
    </row>
    <row r="238" spans="1:6" x14ac:dyDescent="0.2">
      <c r="A238" s="21" t="s">
        <v>2053</v>
      </c>
      <c r="B238" s="20" t="s">
        <v>2054</v>
      </c>
      <c r="C238" s="22">
        <v>160014160</v>
      </c>
      <c r="D238" s="22">
        <v>0</v>
      </c>
      <c r="E238" s="22">
        <v>160014160</v>
      </c>
      <c r="F238" s="22">
        <v>0</v>
      </c>
    </row>
    <row r="239" spans="1:6" x14ac:dyDescent="0.2">
      <c r="A239" s="21" t="s">
        <v>2055</v>
      </c>
      <c r="B239" s="20" t="s">
        <v>2056</v>
      </c>
      <c r="C239" s="22">
        <v>1130933</v>
      </c>
      <c r="D239" s="22">
        <v>0</v>
      </c>
      <c r="E239" s="22">
        <v>1130933</v>
      </c>
      <c r="F239" s="22">
        <v>0</v>
      </c>
    </row>
    <row r="240" spans="1:6" x14ac:dyDescent="0.2">
      <c r="A240" s="21" t="s">
        <v>2057</v>
      </c>
      <c r="B240" s="21" t="s">
        <v>2058</v>
      </c>
      <c r="C240" s="23">
        <v>161145093</v>
      </c>
      <c r="D240" s="23">
        <v>0</v>
      </c>
      <c r="E240" s="23">
        <v>161145093</v>
      </c>
      <c r="F240" s="23">
        <v>0</v>
      </c>
    </row>
    <row r="241" spans="1:6" x14ac:dyDescent="0.2">
      <c r="A241" s="24" t="s">
        <v>2059</v>
      </c>
      <c r="B241" s="24" t="s">
        <v>211</v>
      </c>
      <c r="C241" s="25">
        <v>636515732</v>
      </c>
      <c r="D241" s="25">
        <v>47193406.369999997</v>
      </c>
      <c r="E241" s="25">
        <v>589322325.63</v>
      </c>
      <c r="F241" s="25">
        <v>0</v>
      </c>
    </row>
    <row r="242" spans="1:6" x14ac:dyDescent="0.2">
      <c r="A242" s="21"/>
      <c r="B242" s="21"/>
      <c r="C242" s="23"/>
      <c r="D242" s="23"/>
      <c r="E242" s="23"/>
      <c r="F242" s="23"/>
    </row>
    <row r="243" spans="1:6" x14ac:dyDescent="0.2">
      <c r="A243" s="21"/>
      <c r="B243" s="21"/>
      <c r="C243" s="23"/>
      <c r="D243" s="23"/>
      <c r="E243" s="23"/>
      <c r="F243" s="23"/>
    </row>
    <row r="244" spans="1:6" x14ac:dyDescent="0.2">
      <c r="A244" s="21" t="s">
        <v>2060</v>
      </c>
      <c r="B244" s="20" t="s">
        <v>2061</v>
      </c>
      <c r="C244" s="22">
        <v>1629362</v>
      </c>
      <c r="D244" s="22">
        <v>0</v>
      </c>
      <c r="E244" s="22">
        <v>1629362</v>
      </c>
      <c r="F244" s="22">
        <v>0</v>
      </c>
    </row>
    <row r="245" spans="1:6" x14ac:dyDescent="0.2">
      <c r="A245" s="21" t="s">
        <v>2062</v>
      </c>
      <c r="B245" s="20" t="s">
        <v>2063</v>
      </c>
      <c r="C245" s="22">
        <v>2161983</v>
      </c>
      <c r="D245" s="22">
        <v>0</v>
      </c>
      <c r="E245" s="22">
        <v>2161983</v>
      </c>
      <c r="F245" s="22">
        <v>0</v>
      </c>
    </row>
    <row r="246" spans="1:6" x14ac:dyDescent="0.2">
      <c r="A246" s="21" t="s">
        <v>213</v>
      </c>
      <c r="B246" s="20" t="s">
        <v>2064</v>
      </c>
      <c r="C246" s="22">
        <v>573001</v>
      </c>
      <c r="D246" s="22">
        <v>0</v>
      </c>
      <c r="E246" s="22">
        <v>573001</v>
      </c>
      <c r="F246" s="22">
        <v>0</v>
      </c>
    </row>
    <row r="247" spans="1:6" x14ac:dyDescent="0.2">
      <c r="A247" s="21" t="s">
        <v>214</v>
      </c>
      <c r="B247" s="20" t="s">
        <v>2065</v>
      </c>
      <c r="C247" s="22">
        <v>5237809</v>
      </c>
      <c r="D247" s="22">
        <v>2114939</v>
      </c>
      <c r="E247" s="22">
        <v>3122870</v>
      </c>
      <c r="F247" s="22">
        <v>0</v>
      </c>
    </row>
    <row r="248" spans="1:6" x14ac:dyDescent="0.2">
      <c r="A248" s="21" t="s">
        <v>2066</v>
      </c>
      <c r="B248" s="20" t="s">
        <v>2067</v>
      </c>
      <c r="C248" s="22">
        <v>477404</v>
      </c>
      <c r="D248" s="22">
        <v>0</v>
      </c>
      <c r="E248" s="22">
        <v>477404</v>
      </c>
      <c r="F248" s="22">
        <v>0</v>
      </c>
    </row>
    <row r="249" spans="1:6" x14ac:dyDescent="0.2">
      <c r="A249" s="21" t="s">
        <v>2068</v>
      </c>
      <c r="B249" s="21" t="s">
        <v>2069</v>
      </c>
      <c r="C249" s="23">
        <v>10079559</v>
      </c>
      <c r="D249" s="23">
        <v>2114939</v>
      </c>
      <c r="E249" s="23">
        <v>7964620</v>
      </c>
      <c r="F249" s="23">
        <v>0</v>
      </c>
    </row>
    <row r="250" spans="1:6" x14ac:dyDescent="0.2">
      <c r="A250" s="21" t="s">
        <v>2070</v>
      </c>
      <c r="B250" s="20" t="s">
        <v>2071</v>
      </c>
      <c r="C250" s="22">
        <v>468112</v>
      </c>
      <c r="D250" s="22">
        <v>182571</v>
      </c>
      <c r="E250" s="22">
        <v>285541</v>
      </c>
      <c r="F250" s="22">
        <v>0</v>
      </c>
    </row>
    <row r="251" spans="1:6" x14ac:dyDescent="0.2">
      <c r="A251" s="21" t="s">
        <v>2072</v>
      </c>
      <c r="B251" s="20" t="s">
        <v>2073</v>
      </c>
      <c r="C251" s="22">
        <v>10569</v>
      </c>
      <c r="D251" s="22">
        <v>0</v>
      </c>
      <c r="E251" s="22">
        <v>10569</v>
      </c>
      <c r="F251" s="22">
        <v>0</v>
      </c>
    </row>
    <row r="252" spans="1:6" x14ac:dyDescent="0.2">
      <c r="A252" s="21" t="s">
        <v>2074</v>
      </c>
      <c r="B252" s="20" t="s">
        <v>2075</v>
      </c>
      <c r="C252" s="22">
        <v>1130089</v>
      </c>
      <c r="D252" s="22">
        <v>0</v>
      </c>
      <c r="E252" s="22">
        <v>1130089</v>
      </c>
      <c r="F252" s="22">
        <v>0</v>
      </c>
    </row>
    <row r="253" spans="1:6" x14ac:dyDescent="0.2">
      <c r="A253" s="21" t="s">
        <v>2076</v>
      </c>
      <c r="B253" s="20" t="s">
        <v>2077</v>
      </c>
      <c r="C253" s="22">
        <v>515913</v>
      </c>
      <c r="D253" s="22">
        <v>0</v>
      </c>
      <c r="E253" s="22">
        <v>515913</v>
      </c>
      <c r="F253" s="22">
        <v>0</v>
      </c>
    </row>
    <row r="254" spans="1:6" x14ac:dyDescent="0.2">
      <c r="A254" s="21" t="s">
        <v>2078</v>
      </c>
      <c r="B254" s="20" t="s">
        <v>2079</v>
      </c>
      <c r="C254" s="22">
        <v>74852</v>
      </c>
      <c r="D254" s="22">
        <v>0</v>
      </c>
      <c r="E254" s="22">
        <v>74852</v>
      </c>
      <c r="F254" s="22">
        <v>0</v>
      </c>
    </row>
    <row r="255" spans="1:6" x14ac:dyDescent="0.2">
      <c r="A255" s="21" t="s">
        <v>2080</v>
      </c>
      <c r="B255" s="20" t="s">
        <v>2081</v>
      </c>
      <c r="C255" s="22">
        <v>8273</v>
      </c>
      <c r="D255" s="22">
        <v>0</v>
      </c>
      <c r="E255" s="22">
        <v>8273</v>
      </c>
      <c r="F255" s="22">
        <v>0</v>
      </c>
    </row>
    <row r="256" spans="1:6" x14ac:dyDescent="0.2">
      <c r="A256" s="21" t="s">
        <v>2082</v>
      </c>
      <c r="B256" s="20" t="s">
        <v>2083</v>
      </c>
      <c r="C256" s="22">
        <v>68625</v>
      </c>
      <c r="D256" s="22">
        <v>0</v>
      </c>
      <c r="E256" s="22">
        <v>68625</v>
      </c>
      <c r="F256" s="22">
        <v>0</v>
      </c>
    </row>
    <row r="257" spans="1:6" x14ac:dyDescent="0.2">
      <c r="A257" s="21" t="s">
        <v>2084</v>
      </c>
      <c r="B257" s="20" t="s">
        <v>2085</v>
      </c>
      <c r="C257" s="22">
        <v>66161587</v>
      </c>
      <c r="D257" s="22">
        <v>0</v>
      </c>
      <c r="E257" s="22">
        <v>66161587</v>
      </c>
      <c r="F257" s="22">
        <v>0</v>
      </c>
    </row>
    <row r="258" spans="1:6" x14ac:dyDescent="0.2">
      <c r="A258" s="21" t="s">
        <v>2086</v>
      </c>
      <c r="B258" s="20" t="s">
        <v>2087</v>
      </c>
      <c r="C258" s="22">
        <v>11695000</v>
      </c>
      <c r="D258" s="22">
        <v>0</v>
      </c>
      <c r="E258" s="22">
        <v>11695000</v>
      </c>
      <c r="F258" s="22">
        <v>0</v>
      </c>
    </row>
    <row r="259" spans="1:6" x14ac:dyDescent="0.2">
      <c r="A259" s="21" t="s">
        <v>2088</v>
      </c>
      <c r="B259" s="20" t="s">
        <v>2089</v>
      </c>
      <c r="C259" s="22">
        <v>26235133</v>
      </c>
      <c r="D259" s="22">
        <v>26185384</v>
      </c>
      <c r="E259" s="22">
        <v>49749</v>
      </c>
      <c r="F259" s="22">
        <v>0</v>
      </c>
    </row>
    <row r="260" spans="1:6" x14ac:dyDescent="0.2">
      <c r="A260" s="21" t="s">
        <v>2090</v>
      </c>
      <c r="B260" s="20" t="s">
        <v>2091</v>
      </c>
      <c r="C260" s="22">
        <v>140211</v>
      </c>
      <c r="D260" s="22">
        <v>0</v>
      </c>
      <c r="E260" s="22">
        <v>140211</v>
      </c>
      <c r="F260" s="22">
        <v>0</v>
      </c>
    </row>
    <row r="261" spans="1:6" x14ac:dyDescent="0.2">
      <c r="A261" s="21" t="s">
        <v>2092</v>
      </c>
      <c r="B261" s="20" t="s">
        <v>1704</v>
      </c>
      <c r="C261" s="22">
        <v>23728.45</v>
      </c>
      <c r="D261" s="22">
        <v>630.89</v>
      </c>
      <c r="E261" s="22">
        <v>23097.56</v>
      </c>
      <c r="F261" s="22">
        <v>0</v>
      </c>
    </row>
    <row r="262" spans="1:6" x14ac:dyDescent="0.2">
      <c r="A262" s="21" t="s">
        <v>2093</v>
      </c>
      <c r="B262" s="20" t="s">
        <v>2094</v>
      </c>
      <c r="C262" s="22">
        <v>345764</v>
      </c>
      <c r="D262" s="22">
        <v>0</v>
      </c>
      <c r="E262" s="22">
        <v>345764</v>
      </c>
      <c r="F262" s="22">
        <v>0</v>
      </c>
    </row>
    <row r="263" spans="1:6" x14ac:dyDescent="0.2">
      <c r="A263" s="21" t="s">
        <v>2095</v>
      </c>
      <c r="B263" s="21" t="s">
        <v>2096</v>
      </c>
      <c r="C263" s="23">
        <v>106877856.45</v>
      </c>
      <c r="D263" s="23">
        <v>26368585.890000001</v>
      </c>
      <c r="E263" s="23">
        <v>80509270.560000002</v>
      </c>
      <c r="F263" s="23">
        <v>0</v>
      </c>
    </row>
    <row r="264" spans="1:6" x14ac:dyDescent="0.2">
      <c r="A264" s="21" t="s">
        <v>2097</v>
      </c>
      <c r="B264" s="20" t="s">
        <v>2098</v>
      </c>
      <c r="C264" s="22">
        <v>16000</v>
      </c>
      <c r="D264" s="22">
        <v>0</v>
      </c>
      <c r="E264" s="22">
        <v>16000</v>
      </c>
      <c r="F264" s="22">
        <v>0</v>
      </c>
    </row>
    <row r="265" spans="1:6" x14ac:dyDescent="0.2">
      <c r="A265" s="21" t="s">
        <v>2099</v>
      </c>
      <c r="B265" s="20" t="s">
        <v>2100</v>
      </c>
      <c r="C265" s="22">
        <v>791315.49</v>
      </c>
      <c r="D265" s="22">
        <v>3479</v>
      </c>
      <c r="E265" s="22">
        <v>787836.49</v>
      </c>
      <c r="F265" s="22">
        <v>0</v>
      </c>
    </row>
    <row r="266" spans="1:6" x14ac:dyDescent="0.2">
      <c r="A266" s="21" t="s">
        <v>2101</v>
      </c>
      <c r="B266" s="21" t="s">
        <v>2102</v>
      </c>
      <c r="C266" s="23">
        <v>807315.49</v>
      </c>
      <c r="D266" s="23">
        <v>3479</v>
      </c>
      <c r="E266" s="23">
        <v>803836.49</v>
      </c>
      <c r="F266" s="23">
        <v>0</v>
      </c>
    </row>
    <row r="267" spans="1:6" x14ac:dyDescent="0.2">
      <c r="A267" s="24" t="s">
        <v>2103</v>
      </c>
      <c r="B267" s="24" t="s">
        <v>215</v>
      </c>
      <c r="C267" s="25">
        <v>117764730.94</v>
      </c>
      <c r="D267" s="25">
        <v>28487003.890000001</v>
      </c>
      <c r="E267" s="25">
        <v>89277727.049999997</v>
      </c>
      <c r="F267" s="25">
        <v>0</v>
      </c>
    </row>
    <row r="268" spans="1:6" x14ac:dyDescent="0.2">
      <c r="A268" s="21"/>
      <c r="B268" s="21"/>
      <c r="C268" s="23"/>
      <c r="D268" s="23"/>
      <c r="E268" s="23"/>
      <c r="F268" s="23"/>
    </row>
    <row r="269" spans="1:6" x14ac:dyDescent="0.2">
      <c r="A269" s="21"/>
      <c r="B269" s="21"/>
      <c r="C269" s="23"/>
      <c r="D269" s="23"/>
      <c r="E269" s="23"/>
      <c r="F269" s="23"/>
    </row>
    <row r="270" spans="1:6" x14ac:dyDescent="0.2">
      <c r="A270" s="21" t="s">
        <v>2104</v>
      </c>
      <c r="B270" s="20" t="s">
        <v>2105</v>
      </c>
      <c r="C270" s="22">
        <v>1167000</v>
      </c>
      <c r="D270" s="22">
        <v>15420050</v>
      </c>
      <c r="E270" s="22">
        <v>0</v>
      </c>
      <c r="F270" s="22">
        <v>14253050</v>
      </c>
    </row>
    <row r="271" spans="1:6" x14ac:dyDescent="0.2">
      <c r="A271" s="21" t="s">
        <v>2106</v>
      </c>
      <c r="B271" s="20" t="s">
        <v>2107</v>
      </c>
      <c r="C271" s="22">
        <v>420000</v>
      </c>
      <c r="D271" s="22">
        <v>1750000</v>
      </c>
      <c r="E271" s="22">
        <v>0</v>
      </c>
      <c r="F271" s="22">
        <v>1330000</v>
      </c>
    </row>
    <row r="272" spans="1:6" x14ac:dyDescent="0.2">
      <c r="A272" s="21" t="s">
        <v>2108</v>
      </c>
      <c r="B272" s="20" t="s">
        <v>2109</v>
      </c>
      <c r="C272" s="22">
        <v>200000</v>
      </c>
      <c r="D272" s="22">
        <v>1300000</v>
      </c>
      <c r="E272" s="22">
        <v>0</v>
      </c>
      <c r="F272" s="22">
        <v>1100000</v>
      </c>
    </row>
    <row r="273" spans="1:6" x14ac:dyDescent="0.2">
      <c r="A273" s="21" t="s">
        <v>2110</v>
      </c>
      <c r="B273" s="20" t="s">
        <v>1656</v>
      </c>
      <c r="C273" s="22">
        <v>0</v>
      </c>
      <c r="D273" s="22">
        <v>1474406.5</v>
      </c>
      <c r="E273" s="22">
        <v>0</v>
      </c>
      <c r="F273" s="22">
        <v>1474406.5</v>
      </c>
    </row>
    <row r="274" spans="1:6" x14ac:dyDescent="0.2">
      <c r="A274" s="21" t="s">
        <v>2111</v>
      </c>
      <c r="B274" s="20" t="s">
        <v>2112</v>
      </c>
      <c r="C274" s="22">
        <v>406500</v>
      </c>
      <c r="D274" s="22">
        <v>3796500</v>
      </c>
      <c r="E274" s="22">
        <v>0</v>
      </c>
      <c r="F274" s="22">
        <v>3390000</v>
      </c>
    </row>
    <row r="275" spans="1:6" x14ac:dyDescent="0.2">
      <c r="A275" s="21" t="s">
        <v>2113</v>
      </c>
      <c r="B275" s="20" t="s">
        <v>2114</v>
      </c>
      <c r="C275" s="22">
        <v>2000000</v>
      </c>
      <c r="D275" s="22">
        <v>2235329.92</v>
      </c>
      <c r="E275" s="22">
        <v>0</v>
      </c>
      <c r="F275" s="22">
        <v>235329.92000000001</v>
      </c>
    </row>
    <row r="276" spans="1:6" x14ac:dyDescent="0.2">
      <c r="A276" s="21" t="s">
        <v>2115</v>
      </c>
      <c r="B276" s="20" t="s">
        <v>2116</v>
      </c>
      <c r="C276" s="22">
        <v>314752</v>
      </c>
      <c r="D276" s="22">
        <v>9710427</v>
      </c>
      <c r="E276" s="22">
        <v>0</v>
      </c>
      <c r="F276" s="22">
        <v>9395675</v>
      </c>
    </row>
    <row r="277" spans="1:6" x14ac:dyDescent="0.2">
      <c r="A277" s="21" t="s">
        <v>2117</v>
      </c>
      <c r="B277" s="20" t="s">
        <v>2118</v>
      </c>
      <c r="C277" s="22">
        <v>231496.06</v>
      </c>
      <c r="D277" s="22">
        <v>3095100.7</v>
      </c>
      <c r="E277" s="22">
        <v>0</v>
      </c>
      <c r="F277" s="22">
        <v>2863604.64</v>
      </c>
    </row>
    <row r="278" spans="1:6" x14ac:dyDescent="0.2">
      <c r="A278" s="21" t="s">
        <v>2119</v>
      </c>
      <c r="B278" s="20" t="s">
        <v>2120</v>
      </c>
      <c r="C278" s="22">
        <v>0</v>
      </c>
      <c r="D278" s="22">
        <v>1910480.79</v>
      </c>
      <c r="E278" s="22">
        <v>0</v>
      </c>
      <c r="F278" s="22">
        <v>1910480.79</v>
      </c>
    </row>
    <row r="279" spans="1:6" x14ac:dyDescent="0.2">
      <c r="A279" s="21" t="s">
        <v>2121</v>
      </c>
      <c r="B279" s="20" t="s">
        <v>2122</v>
      </c>
      <c r="C279" s="22">
        <v>266683</v>
      </c>
      <c r="D279" s="22">
        <v>8548009</v>
      </c>
      <c r="E279" s="22">
        <v>0</v>
      </c>
      <c r="F279" s="22">
        <v>8281326</v>
      </c>
    </row>
    <row r="280" spans="1:6" x14ac:dyDescent="0.2">
      <c r="A280" s="21" t="s">
        <v>2123</v>
      </c>
      <c r="B280" s="20" t="s">
        <v>2124</v>
      </c>
      <c r="C280" s="22">
        <v>126773.36</v>
      </c>
      <c r="D280" s="22">
        <v>919005.03</v>
      </c>
      <c r="E280" s="22">
        <v>0</v>
      </c>
      <c r="F280" s="22">
        <v>792231.67</v>
      </c>
    </row>
    <row r="281" spans="1:6" x14ac:dyDescent="0.2">
      <c r="A281" s="21" t="s">
        <v>2125</v>
      </c>
      <c r="B281" s="21" t="s">
        <v>2126</v>
      </c>
      <c r="C281" s="23">
        <v>5133204.42</v>
      </c>
      <c r="D281" s="23">
        <v>50159308.939999998</v>
      </c>
      <c r="E281" s="23">
        <v>0</v>
      </c>
      <c r="F281" s="23">
        <v>45026104.520000003</v>
      </c>
    </row>
    <row r="282" spans="1:6" x14ac:dyDescent="0.2">
      <c r="A282" s="21" t="s">
        <v>2127</v>
      </c>
      <c r="B282" s="20" t="s">
        <v>2128</v>
      </c>
      <c r="C282" s="22">
        <v>0</v>
      </c>
      <c r="D282" s="22">
        <v>196850.39</v>
      </c>
      <c r="E282" s="22">
        <v>0</v>
      </c>
      <c r="F282" s="22">
        <v>196850.39</v>
      </c>
    </row>
    <row r="283" spans="1:6" x14ac:dyDescent="0.2">
      <c r="A283" s="21" t="s">
        <v>2129</v>
      </c>
      <c r="B283" s="21" t="s">
        <v>158</v>
      </c>
      <c r="C283" s="23">
        <v>0</v>
      </c>
      <c r="D283" s="23">
        <v>196850.39</v>
      </c>
      <c r="E283" s="23">
        <v>0</v>
      </c>
      <c r="F283" s="23">
        <v>196850.39</v>
      </c>
    </row>
    <row r="284" spans="1:6" x14ac:dyDescent="0.2">
      <c r="A284" s="21" t="s">
        <v>2130</v>
      </c>
      <c r="B284" s="20" t="s">
        <v>2131</v>
      </c>
      <c r="C284" s="22">
        <v>0</v>
      </c>
      <c r="D284" s="22">
        <v>147778</v>
      </c>
      <c r="E284" s="22">
        <v>0</v>
      </c>
      <c r="F284" s="22">
        <v>147778</v>
      </c>
    </row>
    <row r="285" spans="1:6" x14ac:dyDescent="0.2">
      <c r="A285" s="21" t="s">
        <v>2132</v>
      </c>
      <c r="B285" s="21" t="s">
        <v>158</v>
      </c>
      <c r="C285" s="23">
        <v>0</v>
      </c>
      <c r="D285" s="23">
        <v>147778</v>
      </c>
      <c r="E285" s="23">
        <v>0</v>
      </c>
      <c r="F285" s="23">
        <v>147778</v>
      </c>
    </row>
    <row r="286" spans="1:6" x14ac:dyDescent="0.2">
      <c r="A286" s="21" t="s">
        <v>2133</v>
      </c>
      <c r="B286" s="20" t="s">
        <v>2134</v>
      </c>
      <c r="C286" s="22">
        <v>0</v>
      </c>
      <c r="D286" s="22">
        <v>2650680</v>
      </c>
      <c r="E286" s="22">
        <v>0</v>
      </c>
      <c r="F286" s="22">
        <v>2650680</v>
      </c>
    </row>
    <row r="287" spans="1:6" x14ac:dyDescent="0.2">
      <c r="A287" s="21" t="s">
        <v>2135</v>
      </c>
      <c r="B287" s="20" t="s">
        <v>2136</v>
      </c>
      <c r="C287" s="22">
        <v>0</v>
      </c>
      <c r="D287" s="22">
        <v>615095</v>
      </c>
      <c r="E287" s="22">
        <v>0</v>
      </c>
      <c r="F287" s="22">
        <v>615095</v>
      </c>
    </row>
    <row r="288" spans="1:6" x14ac:dyDescent="0.2">
      <c r="A288" s="21" t="s">
        <v>2137</v>
      </c>
      <c r="B288" s="20" t="s">
        <v>2138</v>
      </c>
      <c r="C288" s="22">
        <v>0</v>
      </c>
      <c r="D288" s="22">
        <v>600000</v>
      </c>
      <c r="E288" s="22">
        <v>0</v>
      </c>
      <c r="F288" s="22">
        <v>600000</v>
      </c>
    </row>
    <row r="289" spans="1:6" x14ac:dyDescent="0.2">
      <c r="A289" s="21" t="s">
        <v>2139</v>
      </c>
      <c r="B289" s="20" t="s">
        <v>2140</v>
      </c>
      <c r="C289" s="22">
        <v>0</v>
      </c>
      <c r="D289" s="22">
        <v>1187688</v>
      </c>
      <c r="E289" s="22">
        <v>0</v>
      </c>
      <c r="F289" s="22">
        <v>1187688</v>
      </c>
    </row>
    <row r="290" spans="1:6" x14ac:dyDescent="0.2">
      <c r="A290" s="21" t="s">
        <v>2141</v>
      </c>
      <c r="B290" s="20" t="s">
        <v>2142</v>
      </c>
      <c r="C290" s="22">
        <v>92778724</v>
      </c>
      <c r="D290" s="22">
        <v>221638774</v>
      </c>
      <c r="E290" s="22">
        <v>0</v>
      </c>
      <c r="F290" s="22">
        <v>128860050</v>
      </c>
    </row>
    <row r="291" spans="1:6" x14ac:dyDescent="0.2">
      <c r="A291" s="21" t="s">
        <v>2143</v>
      </c>
      <c r="B291" s="20" t="s">
        <v>2144</v>
      </c>
      <c r="C291" s="22">
        <v>22769231</v>
      </c>
      <c r="D291" s="22">
        <v>296000000</v>
      </c>
      <c r="E291" s="22">
        <v>0</v>
      </c>
      <c r="F291" s="22">
        <v>273230769</v>
      </c>
    </row>
    <row r="292" spans="1:6" x14ac:dyDescent="0.2">
      <c r="A292" s="21" t="s">
        <v>2145</v>
      </c>
      <c r="B292" s="20" t="s">
        <v>2146</v>
      </c>
      <c r="C292" s="22">
        <v>0</v>
      </c>
      <c r="D292" s="22">
        <v>11500000</v>
      </c>
      <c r="E292" s="22">
        <v>0</v>
      </c>
      <c r="F292" s="22">
        <v>11500000</v>
      </c>
    </row>
    <row r="293" spans="1:6" x14ac:dyDescent="0.2">
      <c r="A293" s="21" t="s">
        <v>2147</v>
      </c>
      <c r="B293" s="20" t="s">
        <v>2148</v>
      </c>
      <c r="C293" s="22">
        <v>0</v>
      </c>
      <c r="D293" s="22">
        <v>15300000</v>
      </c>
      <c r="E293" s="22">
        <v>0</v>
      </c>
      <c r="F293" s="22">
        <v>15300000</v>
      </c>
    </row>
    <row r="294" spans="1:6" x14ac:dyDescent="0.2">
      <c r="A294" s="21" t="s">
        <v>2149</v>
      </c>
      <c r="B294" s="20" t="s">
        <v>2150</v>
      </c>
      <c r="C294" s="22">
        <v>0</v>
      </c>
      <c r="D294" s="22">
        <v>1974673</v>
      </c>
      <c r="E294" s="22">
        <v>0</v>
      </c>
      <c r="F294" s="22">
        <v>1974673</v>
      </c>
    </row>
    <row r="295" spans="1:6" x14ac:dyDescent="0.2">
      <c r="A295" s="21" t="s">
        <v>2151</v>
      </c>
      <c r="B295" s="20" t="s">
        <v>1891</v>
      </c>
      <c r="C295" s="22">
        <v>1109067</v>
      </c>
      <c r="D295" s="22">
        <v>14417875</v>
      </c>
      <c r="E295" s="22">
        <v>0</v>
      </c>
      <c r="F295" s="22">
        <v>13308808</v>
      </c>
    </row>
    <row r="296" spans="1:6" x14ac:dyDescent="0.2">
      <c r="A296" s="21" t="s">
        <v>2152</v>
      </c>
      <c r="B296" s="20" t="s">
        <v>2153</v>
      </c>
      <c r="C296" s="22">
        <v>0</v>
      </c>
      <c r="D296" s="22">
        <v>161194829</v>
      </c>
      <c r="E296" s="22">
        <v>0</v>
      </c>
      <c r="F296" s="22">
        <v>161194829</v>
      </c>
    </row>
    <row r="297" spans="1:6" x14ac:dyDescent="0.2">
      <c r="A297" s="21" t="s">
        <v>2154</v>
      </c>
      <c r="B297" s="20" t="s">
        <v>2155</v>
      </c>
      <c r="C297" s="22">
        <v>20000000</v>
      </c>
      <c r="D297" s="22">
        <v>25000000</v>
      </c>
      <c r="E297" s="22">
        <v>0</v>
      </c>
      <c r="F297" s="22">
        <v>5000000</v>
      </c>
    </row>
    <row r="298" spans="1:6" x14ac:dyDescent="0.2">
      <c r="A298" s="21" t="s">
        <v>2156</v>
      </c>
      <c r="B298" s="20" t="s">
        <v>2157</v>
      </c>
      <c r="C298" s="22">
        <v>0</v>
      </c>
      <c r="D298" s="22">
        <v>180000</v>
      </c>
      <c r="E298" s="22">
        <v>0</v>
      </c>
      <c r="F298" s="22">
        <v>180000</v>
      </c>
    </row>
    <row r="299" spans="1:6" x14ac:dyDescent="0.2">
      <c r="A299" s="21" t="s">
        <v>2158</v>
      </c>
      <c r="B299" s="20" t="s">
        <v>1896</v>
      </c>
      <c r="C299" s="22">
        <v>7022610</v>
      </c>
      <c r="D299" s="22">
        <v>9000000</v>
      </c>
      <c r="E299" s="22">
        <v>0</v>
      </c>
      <c r="F299" s="22">
        <v>1977390</v>
      </c>
    </row>
    <row r="300" spans="1:6" x14ac:dyDescent="0.2">
      <c r="A300" s="21" t="s">
        <v>2159</v>
      </c>
      <c r="B300" s="20" t="s">
        <v>1907</v>
      </c>
      <c r="C300" s="22">
        <v>4085000</v>
      </c>
      <c r="D300" s="22">
        <v>4500000</v>
      </c>
      <c r="E300" s="22">
        <v>0</v>
      </c>
      <c r="F300" s="22">
        <v>415000</v>
      </c>
    </row>
    <row r="301" spans="1:6" x14ac:dyDescent="0.2">
      <c r="A301" s="21" t="s">
        <v>2160</v>
      </c>
      <c r="B301" s="20" t="s">
        <v>2161</v>
      </c>
      <c r="C301" s="22">
        <v>0</v>
      </c>
      <c r="D301" s="22">
        <v>5000000</v>
      </c>
      <c r="E301" s="22">
        <v>0</v>
      </c>
      <c r="F301" s="22">
        <v>5000000</v>
      </c>
    </row>
    <row r="302" spans="1:6" x14ac:dyDescent="0.2">
      <c r="A302" s="21" t="s">
        <v>2162</v>
      </c>
      <c r="B302" s="20" t="s">
        <v>2163</v>
      </c>
      <c r="C302" s="22">
        <v>0</v>
      </c>
      <c r="D302" s="22">
        <v>62449</v>
      </c>
      <c r="E302" s="22">
        <v>0</v>
      </c>
      <c r="F302" s="22">
        <v>62449</v>
      </c>
    </row>
    <row r="303" spans="1:6" x14ac:dyDescent="0.2">
      <c r="A303" s="21" t="s">
        <v>2164</v>
      </c>
      <c r="B303" s="20" t="s">
        <v>2165</v>
      </c>
      <c r="C303" s="22">
        <v>153847</v>
      </c>
      <c r="D303" s="22">
        <v>2000000</v>
      </c>
      <c r="E303" s="22">
        <v>0</v>
      </c>
      <c r="F303" s="22">
        <v>1846153</v>
      </c>
    </row>
    <row r="304" spans="1:6" x14ac:dyDescent="0.2">
      <c r="A304" s="21" t="s">
        <v>2166</v>
      </c>
      <c r="B304" s="20" t="s">
        <v>1704</v>
      </c>
      <c r="C304" s="22">
        <v>0</v>
      </c>
      <c r="D304" s="22">
        <v>7855.69</v>
      </c>
      <c r="E304" s="22">
        <v>0</v>
      </c>
      <c r="F304" s="22">
        <v>7855.69</v>
      </c>
    </row>
    <row r="305" spans="1:6" x14ac:dyDescent="0.2">
      <c r="A305" s="21" t="s">
        <v>2167</v>
      </c>
      <c r="B305" s="20" t="s">
        <v>2168</v>
      </c>
      <c r="C305" s="22">
        <v>0</v>
      </c>
      <c r="D305" s="22">
        <v>165000</v>
      </c>
      <c r="E305" s="22">
        <v>0</v>
      </c>
      <c r="F305" s="22">
        <v>165000</v>
      </c>
    </row>
    <row r="306" spans="1:6" x14ac:dyDescent="0.2">
      <c r="A306" s="21" t="s">
        <v>2169</v>
      </c>
      <c r="B306" s="21" t="s">
        <v>2170</v>
      </c>
      <c r="C306" s="23">
        <v>147918479</v>
      </c>
      <c r="D306" s="23">
        <v>772994918.69000006</v>
      </c>
      <c r="E306" s="23">
        <v>0</v>
      </c>
      <c r="F306" s="23">
        <v>625076439.69000006</v>
      </c>
    </row>
    <row r="307" spans="1:6" x14ac:dyDescent="0.2">
      <c r="A307" s="21" t="s">
        <v>2171</v>
      </c>
      <c r="B307" s="20" t="s">
        <v>2172</v>
      </c>
      <c r="C307" s="22">
        <v>0</v>
      </c>
      <c r="D307" s="22">
        <v>9029414</v>
      </c>
      <c r="E307" s="22">
        <v>0</v>
      </c>
      <c r="F307" s="22">
        <v>9029414</v>
      </c>
    </row>
    <row r="308" spans="1:6" x14ac:dyDescent="0.2">
      <c r="A308" s="21" t="s">
        <v>2173</v>
      </c>
      <c r="B308" s="20" t="s">
        <v>2174</v>
      </c>
      <c r="C308" s="22">
        <v>0</v>
      </c>
      <c r="D308" s="22">
        <v>121482</v>
      </c>
      <c r="E308" s="22">
        <v>0</v>
      </c>
      <c r="F308" s="22">
        <v>121482</v>
      </c>
    </row>
    <row r="309" spans="1:6" x14ac:dyDescent="0.2">
      <c r="A309" s="21" t="s">
        <v>2175</v>
      </c>
      <c r="B309" s="21" t="s">
        <v>2176</v>
      </c>
      <c r="C309" s="23">
        <v>0</v>
      </c>
      <c r="D309" s="23">
        <v>9150896</v>
      </c>
      <c r="E309" s="23">
        <v>0</v>
      </c>
      <c r="F309" s="23">
        <v>9150896</v>
      </c>
    </row>
    <row r="310" spans="1:6" x14ac:dyDescent="0.2">
      <c r="A310" s="24" t="s">
        <v>2177</v>
      </c>
      <c r="B310" s="24" t="s">
        <v>216</v>
      </c>
      <c r="C310" s="25">
        <v>153051683.41999999</v>
      </c>
      <c r="D310" s="25">
        <v>832649752.01999998</v>
      </c>
      <c r="E310" s="25">
        <v>0</v>
      </c>
      <c r="F310" s="25">
        <v>679598068.60000002</v>
      </c>
    </row>
    <row r="311" spans="1:6" x14ac:dyDescent="0.2">
      <c r="A311" s="21"/>
      <c r="B311" s="21"/>
      <c r="C311" s="23"/>
      <c r="D311" s="23"/>
      <c r="E311" s="23"/>
      <c r="F311" s="23"/>
    </row>
    <row r="312" spans="1:6" x14ac:dyDescent="0.2">
      <c r="A312" s="21"/>
      <c r="B312" s="21"/>
      <c r="C312" s="23"/>
      <c r="D312" s="23"/>
      <c r="E312" s="23"/>
      <c r="F312" s="23"/>
    </row>
    <row r="313" spans="1:6" x14ac:dyDescent="0.2">
      <c r="A313" s="26">
        <v>1</v>
      </c>
      <c r="B313" s="27" t="s">
        <v>83</v>
      </c>
      <c r="C313" s="28">
        <v>1444405400</v>
      </c>
      <c r="D313" s="28">
        <v>909048923</v>
      </c>
      <c r="E313" s="28">
        <v>535356477</v>
      </c>
      <c r="F313" s="28">
        <v>0</v>
      </c>
    </row>
    <row r="314" spans="1:6" x14ac:dyDescent="0.2">
      <c r="A314" s="26">
        <v>2</v>
      </c>
      <c r="B314" s="27" t="s">
        <v>217</v>
      </c>
      <c r="C314" s="28">
        <v>0</v>
      </c>
      <c r="D314" s="28">
        <v>0</v>
      </c>
      <c r="E314" s="28">
        <v>0</v>
      </c>
      <c r="F314" s="28">
        <v>0</v>
      </c>
    </row>
    <row r="315" spans="1:6" x14ac:dyDescent="0.2">
      <c r="A315" s="26">
        <v>3</v>
      </c>
      <c r="B315" s="27" t="s">
        <v>130</v>
      </c>
      <c r="C315" s="28">
        <v>860329882</v>
      </c>
      <c r="D315" s="28">
        <v>637868515</v>
      </c>
      <c r="E315" s="28">
        <v>222461367</v>
      </c>
      <c r="F315" s="28">
        <v>0</v>
      </c>
    </row>
    <row r="316" spans="1:6" x14ac:dyDescent="0.2">
      <c r="A316" s="26">
        <v>4</v>
      </c>
      <c r="B316" s="27" t="s">
        <v>189</v>
      </c>
      <c r="C316" s="28">
        <v>2527401649.1199999</v>
      </c>
      <c r="D316" s="28">
        <v>3284221477.1999998</v>
      </c>
      <c r="E316" s="28">
        <v>0</v>
      </c>
      <c r="F316" s="28">
        <v>756819828.07999992</v>
      </c>
    </row>
    <row r="317" spans="1:6" x14ac:dyDescent="0.2">
      <c r="A317" s="26">
        <v>5</v>
      </c>
      <c r="B317" s="27" t="s">
        <v>211</v>
      </c>
      <c r="C317" s="28">
        <v>636515732</v>
      </c>
      <c r="D317" s="28">
        <v>47193406.369999997</v>
      </c>
      <c r="E317" s="28">
        <v>589322325.63</v>
      </c>
      <c r="F317" s="28">
        <v>0</v>
      </c>
    </row>
    <row r="318" spans="1:6" x14ac:dyDescent="0.2">
      <c r="A318" s="26">
        <v>8</v>
      </c>
      <c r="B318" s="27" t="s">
        <v>215</v>
      </c>
      <c r="C318" s="28">
        <v>117764730.94</v>
      </c>
      <c r="D318" s="28">
        <v>28487003.890000001</v>
      </c>
      <c r="E318" s="28">
        <v>89277727.049999997</v>
      </c>
      <c r="F318" s="28">
        <v>0</v>
      </c>
    </row>
    <row r="319" spans="1:6" x14ac:dyDescent="0.2">
      <c r="A319" s="26">
        <v>9</v>
      </c>
      <c r="B319" s="27" t="s">
        <v>216</v>
      </c>
      <c r="C319" s="28">
        <v>153051683.41999999</v>
      </c>
      <c r="D319" s="28">
        <v>832649752.01999998</v>
      </c>
      <c r="E319" s="28">
        <v>0</v>
      </c>
      <c r="F319" s="28">
        <v>679598068.60000002</v>
      </c>
    </row>
    <row r="320" spans="1:6" x14ac:dyDescent="0.2">
      <c r="A320" s="24" t="s">
        <v>218</v>
      </c>
      <c r="B320" s="24"/>
      <c r="C320" s="25">
        <v>5739469077.4799995</v>
      </c>
      <c r="D320" s="25">
        <v>5739469077.4799995</v>
      </c>
      <c r="E320" s="25">
        <v>0</v>
      </c>
      <c r="F320" s="25">
        <v>0</v>
      </c>
    </row>
    <row r="321" spans="1:6" x14ac:dyDescent="0.2">
      <c r="A321" s="24"/>
      <c r="B321" s="24"/>
      <c r="C321" s="25"/>
      <c r="D321" s="25"/>
      <c r="E321" s="25"/>
      <c r="F321" s="25"/>
    </row>
    <row r="322" spans="1:6" x14ac:dyDescent="0.2">
      <c r="A322" s="24" t="s">
        <v>219</v>
      </c>
      <c r="B322" s="24"/>
      <c r="C322" s="25">
        <v>4832136931.1199999</v>
      </c>
      <c r="D322" s="25">
        <v>4831138915.1999998</v>
      </c>
      <c r="E322" s="25">
        <v>998015.92000007629</v>
      </c>
      <c r="F322" s="25">
        <v>0</v>
      </c>
    </row>
    <row r="323" spans="1:6" x14ac:dyDescent="0.2">
      <c r="A323" s="24" t="s">
        <v>220</v>
      </c>
      <c r="B323" s="24"/>
      <c r="C323" s="25">
        <v>636515732</v>
      </c>
      <c r="D323" s="25">
        <v>47193406.369999997</v>
      </c>
      <c r="E323" s="25">
        <v>589322325.63</v>
      </c>
      <c r="F323" s="25">
        <v>0</v>
      </c>
    </row>
    <row r="324" spans="1:6" x14ac:dyDescent="0.2">
      <c r="A324" s="24" t="s">
        <v>221</v>
      </c>
      <c r="B324" s="24"/>
      <c r="C324" s="25">
        <v>270816414.36000001</v>
      </c>
      <c r="D324" s="25">
        <v>861136755.90999997</v>
      </c>
      <c r="E324" s="25">
        <v>0</v>
      </c>
      <c r="F324" s="25">
        <v>590320341.54999995</v>
      </c>
    </row>
    <row r="325" spans="1:6" x14ac:dyDescent="0.2">
      <c r="A325" s="24" t="s">
        <v>222</v>
      </c>
      <c r="B325" s="24"/>
      <c r="C325" s="25">
        <v>907332146.36000001</v>
      </c>
      <c r="D325" s="25">
        <v>908330162.27999997</v>
      </c>
      <c r="E325" s="25">
        <v>0</v>
      </c>
      <c r="F325" s="25">
        <v>998015.91999995708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11379-4BF6-44E6-9E02-CF98DCD5D7ED}">
  <sheetPr>
    <tabColor rgb="FF00B0F0"/>
  </sheetPr>
  <dimension ref="A2:P100"/>
  <sheetViews>
    <sheetView topLeftCell="E1" workbookViewId="0">
      <pane ySplit="8" topLeftCell="A10" activePane="bottomLeft" state="frozen"/>
      <selection pane="bottomLeft" activeCell="L57" sqref="L57"/>
    </sheetView>
  </sheetViews>
  <sheetFormatPr defaultRowHeight="12.75" x14ac:dyDescent="0.2"/>
  <cols>
    <col min="2" max="2" width="5.140625" bestFit="1" customWidth="1"/>
    <col min="3" max="3" width="12.85546875" bestFit="1" customWidth="1"/>
    <col min="4" max="4" width="8" bestFit="1" customWidth="1"/>
    <col min="5" max="5" width="3.28515625" bestFit="1" customWidth="1"/>
    <col min="6" max="6" width="7.7109375" bestFit="1" customWidth="1"/>
    <col min="7" max="7" width="9.42578125" bestFit="1" customWidth="1"/>
    <col min="8" max="8" width="18.28515625" bestFit="1" customWidth="1"/>
    <col min="9" max="9" width="58.28515625" bestFit="1" customWidth="1"/>
    <col min="10" max="10" width="28" bestFit="1" customWidth="1"/>
    <col min="11" max="11" width="27.85546875" bestFit="1" customWidth="1"/>
    <col min="12" max="12" width="16.28515625" bestFit="1" customWidth="1"/>
    <col min="13" max="13" width="16.140625" bestFit="1" customWidth="1"/>
    <col min="14" max="14" width="15.7109375" customWidth="1"/>
    <col min="15" max="15" width="26.28515625" customWidth="1"/>
  </cols>
  <sheetData>
    <row r="2" spans="1:16" x14ac:dyDescent="0.2">
      <c r="A2" s="29" t="s">
        <v>233</v>
      </c>
      <c r="B2" s="30"/>
      <c r="C2" s="30"/>
      <c r="D2" s="30"/>
      <c r="E2" s="30"/>
      <c r="F2" s="30"/>
      <c r="G2" s="30"/>
      <c r="H2" s="30"/>
      <c r="I2" s="30"/>
      <c r="J2" s="31"/>
    </row>
    <row r="3" spans="1:16" x14ac:dyDescent="0.2">
      <c r="A3" s="32" t="s">
        <v>1239</v>
      </c>
      <c r="B3" s="33"/>
      <c r="C3" s="33"/>
      <c r="D3" s="33"/>
      <c r="E3" s="33"/>
      <c r="F3" s="33"/>
      <c r="G3" s="33"/>
      <c r="H3" s="33"/>
      <c r="I3" s="33"/>
      <c r="J3" s="34"/>
    </row>
    <row r="4" spans="1:16" x14ac:dyDescent="0.2">
      <c r="A4" s="32" t="s">
        <v>225</v>
      </c>
      <c r="B4" s="33"/>
      <c r="C4" s="33"/>
      <c r="D4" s="33"/>
      <c r="E4" s="33"/>
      <c r="F4" s="33"/>
      <c r="G4" s="33"/>
      <c r="H4" s="33"/>
      <c r="I4" s="33"/>
      <c r="J4" s="34"/>
    </row>
    <row r="5" spans="1:16" x14ac:dyDescent="0.2">
      <c r="A5" s="32" t="s">
        <v>1317</v>
      </c>
      <c r="B5" s="33"/>
      <c r="C5" s="33"/>
      <c r="D5" s="33"/>
      <c r="E5" s="33"/>
      <c r="F5" s="33"/>
      <c r="G5" s="33"/>
      <c r="H5" s="33"/>
      <c r="I5" s="33"/>
      <c r="J5" s="34"/>
    </row>
    <row r="6" spans="1:16" x14ac:dyDescent="0.2">
      <c r="A6" s="35" t="s">
        <v>226</v>
      </c>
      <c r="B6" s="36"/>
      <c r="C6" s="36"/>
      <c r="D6" s="36"/>
      <c r="E6" s="36"/>
      <c r="F6" s="36"/>
      <c r="G6" s="36"/>
      <c r="H6" s="36"/>
      <c r="I6" s="36"/>
      <c r="J6" s="37"/>
    </row>
    <row r="8" spans="1:16" ht="22.5" x14ac:dyDescent="0.2">
      <c r="A8" s="38" t="s">
        <v>227</v>
      </c>
      <c r="B8" s="38" t="s">
        <v>234</v>
      </c>
      <c r="C8" s="38" t="s">
        <v>235</v>
      </c>
      <c r="D8" s="38" t="s">
        <v>236</v>
      </c>
      <c r="E8" s="38" t="s">
        <v>237</v>
      </c>
      <c r="F8" s="38" t="s">
        <v>238</v>
      </c>
      <c r="G8" s="38" t="s">
        <v>239</v>
      </c>
      <c r="H8" s="38" t="s">
        <v>240</v>
      </c>
      <c r="I8" s="38" t="s">
        <v>241</v>
      </c>
      <c r="J8" s="38" t="s">
        <v>242</v>
      </c>
      <c r="K8" s="38" t="s">
        <v>1243</v>
      </c>
      <c r="L8" s="38" t="s">
        <v>229</v>
      </c>
      <c r="M8" s="38" t="s">
        <v>230</v>
      </c>
      <c r="N8" s="38" t="s">
        <v>232</v>
      </c>
      <c r="O8" s="38" t="s">
        <v>244</v>
      </c>
    </row>
    <row r="9" spans="1:16" x14ac:dyDescent="0.2">
      <c r="A9" s="21" t="s">
        <v>169</v>
      </c>
      <c r="B9" s="20" t="s">
        <v>246</v>
      </c>
      <c r="C9" s="101">
        <v>45291</v>
      </c>
      <c r="D9" s="100" t="s">
        <v>212</v>
      </c>
      <c r="E9" s="100" t="s">
        <v>247</v>
      </c>
      <c r="F9" s="100" t="s">
        <v>1425</v>
      </c>
      <c r="G9" s="100" t="s">
        <v>1474</v>
      </c>
      <c r="H9" s="100" t="s">
        <v>1475</v>
      </c>
      <c r="I9" s="100" t="s">
        <v>1220</v>
      </c>
      <c r="J9" s="100" t="s">
        <v>1476</v>
      </c>
      <c r="K9" s="41" t="s">
        <v>1245</v>
      </c>
      <c r="L9" s="22">
        <v>0</v>
      </c>
      <c r="M9" s="22">
        <v>98065</v>
      </c>
      <c r="N9" s="104">
        <f>+M9-L9</f>
        <v>98065</v>
      </c>
      <c r="O9" s="20" t="s">
        <v>1245</v>
      </c>
    </row>
    <row r="10" spans="1:16" x14ac:dyDescent="0.2">
      <c r="A10" s="102" t="s">
        <v>169</v>
      </c>
      <c r="B10" s="100" t="s">
        <v>1160</v>
      </c>
      <c r="C10" s="101">
        <v>45657</v>
      </c>
      <c r="D10" s="100" t="s">
        <v>191</v>
      </c>
      <c r="E10" s="100" t="s">
        <v>247</v>
      </c>
      <c r="F10" s="100" t="s">
        <v>1425</v>
      </c>
      <c r="G10" s="100" t="s">
        <v>2526</v>
      </c>
      <c r="H10" s="100" t="s">
        <v>2527</v>
      </c>
      <c r="I10" s="100" t="s">
        <v>1461</v>
      </c>
      <c r="J10" s="100" t="s">
        <v>2528</v>
      </c>
      <c r="K10" s="103" t="s">
        <v>1245</v>
      </c>
      <c r="L10" s="104">
        <v>0</v>
      </c>
      <c r="M10" s="104">
        <v>12700</v>
      </c>
      <c r="N10" s="104">
        <f>+N9+M10-L10</f>
        <v>110765</v>
      </c>
      <c r="O10" s="104">
        <v>1369840</v>
      </c>
      <c r="P10" s="100" t="s">
        <v>1461</v>
      </c>
    </row>
    <row r="11" spans="1:16" x14ac:dyDescent="0.2">
      <c r="A11" s="102" t="s">
        <v>169</v>
      </c>
      <c r="B11" s="100" t="s">
        <v>1160</v>
      </c>
      <c r="C11" s="101">
        <v>45657</v>
      </c>
      <c r="D11" s="100" t="s">
        <v>196</v>
      </c>
      <c r="E11" s="100" t="s">
        <v>247</v>
      </c>
      <c r="F11" s="100" t="s">
        <v>1425</v>
      </c>
      <c r="G11" s="100" t="s">
        <v>2529</v>
      </c>
      <c r="H11" s="100" t="s">
        <v>2530</v>
      </c>
      <c r="I11" s="100" t="s">
        <v>1469</v>
      </c>
      <c r="J11" s="100" t="s">
        <v>2531</v>
      </c>
      <c r="K11" s="103" t="s">
        <v>1245</v>
      </c>
      <c r="L11" s="104">
        <v>0</v>
      </c>
      <c r="M11" s="104">
        <v>635000</v>
      </c>
      <c r="N11" s="109">
        <f t="shared" ref="N11:N58" si="0">+N10+M11-L11</f>
        <v>745765</v>
      </c>
      <c r="O11" s="104">
        <v>2053879</v>
      </c>
      <c r="P11" s="100" t="s">
        <v>1469</v>
      </c>
    </row>
    <row r="12" spans="1:16" x14ac:dyDescent="0.2">
      <c r="A12" s="102" t="s">
        <v>169</v>
      </c>
      <c r="B12" s="100" t="s">
        <v>246</v>
      </c>
      <c r="C12" s="101">
        <v>45688</v>
      </c>
      <c r="D12" s="100" t="s">
        <v>194</v>
      </c>
      <c r="E12" s="100" t="s">
        <v>247</v>
      </c>
      <c r="F12" s="100" t="s">
        <v>1477</v>
      </c>
      <c r="G12" s="100" t="s">
        <v>2532</v>
      </c>
      <c r="H12" s="100" t="s">
        <v>2533</v>
      </c>
      <c r="I12" s="100" t="s">
        <v>1424</v>
      </c>
      <c r="J12" s="100" t="s">
        <v>2534</v>
      </c>
      <c r="K12" s="103" t="s">
        <v>1245</v>
      </c>
      <c r="L12" s="104">
        <v>0</v>
      </c>
      <c r="M12" s="104">
        <v>7</v>
      </c>
      <c r="N12" s="109">
        <f t="shared" si="0"/>
        <v>745772</v>
      </c>
      <c r="O12" s="104">
        <v>1993031</v>
      </c>
      <c r="P12" s="100" t="s">
        <v>1424</v>
      </c>
    </row>
    <row r="13" spans="1:16" x14ac:dyDescent="0.2">
      <c r="A13" s="102" t="s">
        <v>169</v>
      </c>
      <c r="B13" s="100" t="s">
        <v>246</v>
      </c>
      <c r="C13" s="101">
        <v>45688</v>
      </c>
      <c r="D13" s="100" t="s">
        <v>206</v>
      </c>
      <c r="E13" s="100" t="s">
        <v>247</v>
      </c>
      <c r="F13" s="100" t="s">
        <v>1477</v>
      </c>
      <c r="G13" s="100" t="s">
        <v>1478</v>
      </c>
      <c r="H13" s="100" t="s">
        <v>1479</v>
      </c>
      <c r="I13" s="100" t="s">
        <v>1319</v>
      </c>
      <c r="J13" s="100" t="s">
        <v>1480</v>
      </c>
      <c r="K13" s="103" t="s">
        <v>1245</v>
      </c>
      <c r="L13" s="104">
        <v>0</v>
      </c>
      <c r="M13" s="104">
        <v>119163</v>
      </c>
      <c r="N13" s="109">
        <f t="shared" si="0"/>
        <v>864935</v>
      </c>
      <c r="O13" s="104">
        <v>2115182</v>
      </c>
      <c r="P13" s="100" t="s">
        <v>1319</v>
      </c>
    </row>
    <row r="14" spans="1:16" x14ac:dyDescent="0.2">
      <c r="A14" s="102" t="s">
        <v>169</v>
      </c>
      <c r="B14" s="100" t="s">
        <v>1157</v>
      </c>
      <c r="C14" s="101">
        <v>45716</v>
      </c>
      <c r="D14" s="100" t="s">
        <v>194</v>
      </c>
      <c r="E14" s="100" t="s">
        <v>247</v>
      </c>
      <c r="F14" s="100" t="s">
        <v>1481</v>
      </c>
      <c r="G14" s="100" t="s">
        <v>2532</v>
      </c>
      <c r="H14" s="100" t="s">
        <v>2533</v>
      </c>
      <c r="I14" s="100" t="s">
        <v>1424</v>
      </c>
      <c r="J14" s="100" t="s">
        <v>2534</v>
      </c>
      <c r="K14" s="103" t="s">
        <v>1245</v>
      </c>
      <c r="L14" s="104">
        <v>0</v>
      </c>
      <c r="M14" s="104">
        <v>7</v>
      </c>
      <c r="N14" s="109">
        <f t="shared" si="0"/>
        <v>864942</v>
      </c>
      <c r="O14" s="104">
        <v>2096798</v>
      </c>
      <c r="P14" s="100" t="s">
        <v>1424</v>
      </c>
    </row>
    <row r="15" spans="1:16" x14ac:dyDescent="0.2">
      <c r="A15" s="102" t="s">
        <v>169</v>
      </c>
      <c r="B15" s="100" t="s">
        <v>1157</v>
      </c>
      <c r="C15" s="101">
        <v>45716</v>
      </c>
      <c r="D15" s="100" t="s">
        <v>206</v>
      </c>
      <c r="E15" s="100" t="s">
        <v>247</v>
      </c>
      <c r="F15" s="100" t="s">
        <v>1481</v>
      </c>
      <c r="G15" s="100" t="s">
        <v>1478</v>
      </c>
      <c r="H15" s="100" t="s">
        <v>1479</v>
      </c>
      <c r="I15" s="100" t="s">
        <v>1319</v>
      </c>
      <c r="J15" s="100" t="s">
        <v>1480</v>
      </c>
      <c r="K15" s="103" t="s">
        <v>1245</v>
      </c>
      <c r="L15" s="104">
        <v>0</v>
      </c>
      <c r="M15" s="104">
        <v>119163</v>
      </c>
      <c r="N15" s="109">
        <f t="shared" si="0"/>
        <v>984105</v>
      </c>
      <c r="O15" s="104">
        <v>2216100</v>
      </c>
      <c r="P15" s="100" t="s">
        <v>1319</v>
      </c>
    </row>
    <row r="16" spans="1:16" x14ac:dyDescent="0.2">
      <c r="A16" s="102" t="s">
        <v>169</v>
      </c>
      <c r="B16" s="100" t="s">
        <v>1342</v>
      </c>
      <c r="C16" s="101">
        <v>45747</v>
      </c>
      <c r="D16" s="100" t="s">
        <v>194</v>
      </c>
      <c r="E16" s="100" t="s">
        <v>247</v>
      </c>
      <c r="F16" s="100" t="s">
        <v>1482</v>
      </c>
      <c r="G16" s="100" t="s">
        <v>2532</v>
      </c>
      <c r="H16" s="100" t="s">
        <v>2533</v>
      </c>
      <c r="I16" s="100" t="s">
        <v>1424</v>
      </c>
      <c r="J16" s="100" t="s">
        <v>2534</v>
      </c>
      <c r="K16" s="103" t="s">
        <v>1245</v>
      </c>
      <c r="L16" s="104">
        <v>0</v>
      </c>
      <c r="M16" s="104">
        <v>7</v>
      </c>
      <c r="N16" s="109">
        <f t="shared" si="0"/>
        <v>984112</v>
      </c>
      <c r="O16" s="104">
        <v>985219</v>
      </c>
      <c r="P16" s="100" t="s">
        <v>1424</v>
      </c>
    </row>
    <row r="17" spans="1:16" x14ac:dyDescent="0.2">
      <c r="A17" s="102" t="s">
        <v>169</v>
      </c>
      <c r="B17" s="100" t="s">
        <v>1342</v>
      </c>
      <c r="C17" s="101">
        <v>45747</v>
      </c>
      <c r="D17" s="100" t="s">
        <v>206</v>
      </c>
      <c r="E17" s="100" t="s">
        <v>247</v>
      </c>
      <c r="F17" s="100" t="s">
        <v>1482</v>
      </c>
      <c r="G17" s="100" t="s">
        <v>1478</v>
      </c>
      <c r="H17" s="100" t="s">
        <v>1479</v>
      </c>
      <c r="I17" s="100" t="s">
        <v>1319</v>
      </c>
      <c r="J17" s="100" t="s">
        <v>1480</v>
      </c>
      <c r="K17" s="103" t="s">
        <v>1245</v>
      </c>
      <c r="L17" s="104">
        <v>0</v>
      </c>
      <c r="M17" s="104">
        <v>119163</v>
      </c>
      <c r="N17" s="109">
        <f t="shared" si="0"/>
        <v>1103275</v>
      </c>
      <c r="O17" s="104">
        <v>1104382</v>
      </c>
      <c r="P17" s="100" t="s">
        <v>1319</v>
      </c>
    </row>
    <row r="18" spans="1:16" x14ac:dyDescent="0.2">
      <c r="A18" s="102" t="s">
        <v>169</v>
      </c>
      <c r="B18" s="100" t="s">
        <v>257</v>
      </c>
      <c r="C18" s="101">
        <v>45777</v>
      </c>
      <c r="D18" s="100" t="s">
        <v>194</v>
      </c>
      <c r="E18" s="100" t="s">
        <v>247</v>
      </c>
      <c r="F18" s="100" t="s">
        <v>1358</v>
      </c>
      <c r="G18" s="100" t="s">
        <v>2532</v>
      </c>
      <c r="H18" s="100" t="s">
        <v>2533</v>
      </c>
      <c r="I18" s="100" t="s">
        <v>1424</v>
      </c>
      <c r="J18" s="100" t="s">
        <v>2534</v>
      </c>
      <c r="K18" s="103" t="s">
        <v>1245</v>
      </c>
      <c r="L18" s="104">
        <v>0</v>
      </c>
      <c r="M18" s="104">
        <v>7</v>
      </c>
      <c r="N18" s="109">
        <f t="shared" si="0"/>
        <v>1103282</v>
      </c>
      <c r="O18" s="104">
        <v>1103282</v>
      </c>
      <c r="P18" s="100" t="s">
        <v>1424</v>
      </c>
    </row>
    <row r="19" spans="1:16" x14ac:dyDescent="0.2">
      <c r="A19" s="102" t="s">
        <v>169</v>
      </c>
      <c r="B19" s="100" t="s">
        <v>257</v>
      </c>
      <c r="C19" s="101">
        <v>45777</v>
      </c>
      <c r="D19" s="100" t="s">
        <v>206</v>
      </c>
      <c r="E19" s="100" t="s">
        <v>247</v>
      </c>
      <c r="F19" s="100" t="s">
        <v>1358</v>
      </c>
      <c r="G19" s="100" t="s">
        <v>1478</v>
      </c>
      <c r="H19" s="100" t="s">
        <v>1479</v>
      </c>
      <c r="I19" s="100" t="s">
        <v>1319</v>
      </c>
      <c r="J19" s="100" t="s">
        <v>1480</v>
      </c>
      <c r="K19" s="103" t="s">
        <v>1245</v>
      </c>
      <c r="L19" s="104">
        <v>0</v>
      </c>
      <c r="M19" s="104">
        <v>119163</v>
      </c>
      <c r="N19" s="109">
        <f t="shared" si="0"/>
        <v>1222445</v>
      </c>
      <c r="O19" s="104">
        <v>1222445</v>
      </c>
      <c r="P19" s="100" t="s">
        <v>1319</v>
      </c>
    </row>
    <row r="20" spans="1:16" x14ac:dyDescent="0.2">
      <c r="A20" s="102" t="s">
        <v>169</v>
      </c>
      <c r="B20" s="100" t="s">
        <v>258</v>
      </c>
      <c r="C20" s="101">
        <v>45808</v>
      </c>
      <c r="D20" s="100" t="s">
        <v>194</v>
      </c>
      <c r="E20" s="100" t="s">
        <v>247</v>
      </c>
      <c r="F20" s="100" t="s">
        <v>1483</v>
      </c>
      <c r="G20" s="100" t="s">
        <v>2532</v>
      </c>
      <c r="H20" s="100" t="s">
        <v>2533</v>
      </c>
      <c r="I20" s="100" t="s">
        <v>1424</v>
      </c>
      <c r="J20" s="100" t="s">
        <v>2534</v>
      </c>
      <c r="K20" s="103" t="s">
        <v>1245</v>
      </c>
      <c r="L20" s="104">
        <v>0</v>
      </c>
      <c r="M20" s="104">
        <v>8</v>
      </c>
      <c r="N20" s="109">
        <f t="shared" si="0"/>
        <v>1222453</v>
      </c>
      <c r="O20" s="104">
        <v>1222453</v>
      </c>
      <c r="P20" s="100" t="s">
        <v>1424</v>
      </c>
    </row>
    <row r="21" spans="1:16" x14ac:dyDescent="0.2">
      <c r="A21" s="102" t="s">
        <v>169</v>
      </c>
      <c r="B21" s="100" t="s">
        <v>258</v>
      </c>
      <c r="C21" s="101">
        <v>45808</v>
      </c>
      <c r="D21" s="100" t="s">
        <v>206</v>
      </c>
      <c r="E21" s="100" t="s">
        <v>247</v>
      </c>
      <c r="F21" s="100" t="s">
        <v>1483</v>
      </c>
      <c r="G21" s="100" t="s">
        <v>1478</v>
      </c>
      <c r="H21" s="100" t="s">
        <v>1479</v>
      </c>
      <c r="I21" s="100" t="s">
        <v>1319</v>
      </c>
      <c r="J21" s="100" t="s">
        <v>1480</v>
      </c>
      <c r="K21" s="103" t="s">
        <v>1245</v>
      </c>
      <c r="L21" s="104">
        <v>0</v>
      </c>
      <c r="M21" s="104">
        <v>119163</v>
      </c>
      <c r="N21" s="109">
        <f t="shared" si="0"/>
        <v>1341616</v>
      </c>
      <c r="O21" s="104">
        <v>1341616</v>
      </c>
      <c r="P21" s="100" t="s">
        <v>1319</v>
      </c>
    </row>
    <row r="22" spans="1:16" x14ac:dyDescent="0.2">
      <c r="A22" s="107" t="s">
        <v>169</v>
      </c>
      <c r="B22" s="105" t="s">
        <v>260</v>
      </c>
      <c r="C22" s="106">
        <v>45838</v>
      </c>
      <c r="D22" s="105" t="s">
        <v>194</v>
      </c>
      <c r="E22" s="105" t="s">
        <v>247</v>
      </c>
      <c r="F22" s="105" t="s">
        <v>1484</v>
      </c>
      <c r="G22" s="105" t="s">
        <v>2532</v>
      </c>
      <c r="H22" s="105" t="s">
        <v>2533</v>
      </c>
      <c r="I22" s="105" t="s">
        <v>1424</v>
      </c>
      <c r="J22" s="105" t="s">
        <v>2534</v>
      </c>
      <c r="K22" s="108" t="s">
        <v>1245</v>
      </c>
      <c r="L22" s="109">
        <v>0</v>
      </c>
      <c r="M22" s="109">
        <v>8</v>
      </c>
      <c r="N22" s="109">
        <f t="shared" si="0"/>
        <v>1341624</v>
      </c>
      <c r="O22" s="109">
        <v>1341624</v>
      </c>
      <c r="P22" s="105" t="s">
        <v>1424</v>
      </c>
    </row>
    <row r="23" spans="1:16" x14ac:dyDescent="0.2">
      <c r="A23" s="107" t="s">
        <v>169</v>
      </c>
      <c r="B23" s="105" t="s">
        <v>260</v>
      </c>
      <c r="C23" s="106">
        <v>45838</v>
      </c>
      <c r="D23" s="105" t="s">
        <v>206</v>
      </c>
      <c r="E23" s="105" t="s">
        <v>247</v>
      </c>
      <c r="F23" s="105" t="s">
        <v>1484</v>
      </c>
      <c r="G23" s="105" t="s">
        <v>1478</v>
      </c>
      <c r="H23" s="105" t="s">
        <v>1479</v>
      </c>
      <c r="I23" s="105" t="s">
        <v>1319</v>
      </c>
      <c r="J23" s="105" t="s">
        <v>1480</v>
      </c>
      <c r="K23" s="108" t="s">
        <v>1245</v>
      </c>
      <c r="L23" s="109">
        <v>0</v>
      </c>
      <c r="M23" s="109">
        <v>119164</v>
      </c>
      <c r="N23" s="109">
        <f t="shared" si="0"/>
        <v>1460788</v>
      </c>
      <c r="O23" s="109">
        <v>1460788</v>
      </c>
      <c r="P23" s="105" t="s">
        <v>1319</v>
      </c>
    </row>
    <row r="24" spans="1:16" x14ac:dyDescent="0.2">
      <c r="A24" s="107" t="s">
        <v>169</v>
      </c>
      <c r="B24" s="105" t="s">
        <v>264</v>
      </c>
      <c r="C24" s="106">
        <v>45869</v>
      </c>
      <c r="D24" s="105" t="s">
        <v>206</v>
      </c>
      <c r="E24" s="105" t="s">
        <v>247</v>
      </c>
      <c r="F24" s="105" t="s">
        <v>1485</v>
      </c>
      <c r="G24" s="105" t="s">
        <v>1478</v>
      </c>
      <c r="H24" s="105" t="s">
        <v>1479</v>
      </c>
      <c r="I24" s="105" t="s">
        <v>1319</v>
      </c>
      <c r="J24" s="105" t="s">
        <v>1480</v>
      </c>
      <c r="K24" s="108" t="s">
        <v>1245</v>
      </c>
      <c r="L24" s="109">
        <v>0</v>
      </c>
      <c r="M24" s="109">
        <v>119164</v>
      </c>
      <c r="N24" s="109">
        <f t="shared" si="0"/>
        <v>1579952</v>
      </c>
      <c r="O24" s="109">
        <v>1579952</v>
      </c>
      <c r="P24" s="105" t="s">
        <v>1319</v>
      </c>
    </row>
    <row r="25" spans="1:16" x14ac:dyDescent="0.2">
      <c r="A25" s="107" t="s">
        <v>169</v>
      </c>
      <c r="B25" s="105" t="s">
        <v>267</v>
      </c>
      <c r="C25" s="106">
        <v>45894</v>
      </c>
      <c r="D25" s="105" t="s">
        <v>194</v>
      </c>
      <c r="E25" s="105" t="s">
        <v>247</v>
      </c>
      <c r="F25" s="105" t="s">
        <v>2535</v>
      </c>
      <c r="G25" s="105" t="s">
        <v>2532</v>
      </c>
      <c r="H25" s="105" t="s">
        <v>2533</v>
      </c>
      <c r="I25" s="105" t="s">
        <v>1424</v>
      </c>
      <c r="J25" s="105" t="s">
        <v>2534</v>
      </c>
      <c r="K25" s="108" t="s">
        <v>1245</v>
      </c>
      <c r="L25" s="109">
        <v>44</v>
      </c>
      <c r="M25" s="109">
        <v>0</v>
      </c>
      <c r="N25" s="109">
        <f t="shared" si="0"/>
        <v>1579908</v>
      </c>
      <c r="O25" s="109">
        <v>1579908</v>
      </c>
      <c r="P25" s="105" t="s">
        <v>1424</v>
      </c>
    </row>
    <row r="26" spans="1:16" x14ac:dyDescent="0.2">
      <c r="A26" s="107" t="s">
        <v>169</v>
      </c>
      <c r="B26" s="105" t="s">
        <v>267</v>
      </c>
      <c r="C26" s="106">
        <v>45900</v>
      </c>
      <c r="D26" s="105" t="s">
        <v>206</v>
      </c>
      <c r="E26" s="105" t="s">
        <v>247</v>
      </c>
      <c r="F26" s="105" t="s">
        <v>1486</v>
      </c>
      <c r="G26" s="105" t="s">
        <v>1478</v>
      </c>
      <c r="H26" s="105" t="s">
        <v>1479</v>
      </c>
      <c r="I26" s="105" t="s">
        <v>1319</v>
      </c>
      <c r="J26" s="105" t="s">
        <v>1480</v>
      </c>
      <c r="K26" s="108" t="s">
        <v>1245</v>
      </c>
      <c r="L26" s="109">
        <v>0</v>
      </c>
      <c r="M26" s="109">
        <v>119164</v>
      </c>
      <c r="N26" s="109">
        <f t="shared" si="0"/>
        <v>1699072</v>
      </c>
      <c r="O26" s="109">
        <v>1699072</v>
      </c>
      <c r="P26" s="105" t="s">
        <v>1319</v>
      </c>
    </row>
    <row r="27" spans="1:16" x14ac:dyDescent="0.2">
      <c r="A27" s="107" t="s">
        <v>169</v>
      </c>
      <c r="B27" s="105" t="s">
        <v>1158</v>
      </c>
      <c r="C27" s="106">
        <v>45930</v>
      </c>
      <c r="D27" s="105" t="s">
        <v>206</v>
      </c>
      <c r="E27" s="105" t="s">
        <v>247</v>
      </c>
      <c r="F27" s="105" t="s">
        <v>1487</v>
      </c>
      <c r="G27" s="105" t="s">
        <v>1478</v>
      </c>
      <c r="H27" s="105" t="s">
        <v>1479</v>
      </c>
      <c r="I27" s="105" t="s">
        <v>1319</v>
      </c>
      <c r="J27" s="105" t="s">
        <v>1480</v>
      </c>
      <c r="K27" s="108" t="s">
        <v>1245</v>
      </c>
      <c r="L27" s="109">
        <v>0</v>
      </c>
      <c r="M27" s="109">
        <v>119164</v>
      </c>
      <c r="N27" s="109">
        <f t="shared" si="0"/>
        <v>1818236</v>
      </c>
      <c r="O27" s="109">
        <v>1843236</v>
      </c>
      <c r="P27" s="105" t="s">
        <v>1319</v>
      </c>
    </row>
    <row r="28" spans="1:16" x14ac:dyDescent="0.2">
      <c r="A28" s="107" t="s">
        <v>169</v>
      </c>
      <c r="B28" s="105" t="s">
        <v>1158</v>
      </c>
      <c r="C28" s="106">
        <v>45930</v>
      </c>
      <c r="D28" s="105" t="s">
        <v>201</v>
      </c>
      <c r="E28" s="105" t="s">
        <v>247</v>
      </c>
      <c r="F28" s="105" t="s">
        <v>1487</v>
      </c>
      <c r="G28" s="105" t="s">
        <v>2536</v>
      </c>
      <c r="H28" s="105" t="s">
        <v>2537</v>
      </c>
      <c r="I28" s="105" t="s">
        <v>1600</v>
      </c>
      <c r="J28" s="105" t="s">
        <v>2538</v>
      </c>
      <c r="K28" s="108" t="s">
        <v>1245</v>
      </c>
      <c r="L28" s="109">
        <v>0</v>
      </c>
      <c r="M28" s="109">
        <v>25000</v>
      </c>
      <c r="N28" s="109">
        <f t="shared" si="0"/>
        <v>1843236</v>
      </c>
      <c r="O28" s="109">
        <v>1724072</v>
      </c>
      <c r="P28" s="105" t="s">
        <v>1600</v>
      </c>
    </row>
    <row r="29" spans="1:16" x14ac:dyDescent="0.2">
      <c r="A29" s="107" t="s">
        <v>169</v>
      </c>
      <c r="B29" s="105" t="s">
        <v>1395</v>
      </c>
      <c r="C29" s="106">
        <v>45961</v>
      </c>
      <c r="D29" s="105" t="s">
        <v>206</v>
      </c>
      <c r="E29" s="105" t="s">
        <v>247</v>
      </c>
      <c r="F29" s="105" t="s">
        <v>1488</v>
      </c>
      <c r="G29" s="105" t="s">
        <v>1478</v>
      </c>
      <c r="H29" s="105" t="s">
        <v>1479</v>
      </c>
      <c r="I29" s="105" t="s">
        <v>1319</v>
      </c>
      <c r="J29" s="105" t="s">
        <v>1480</v>
      </c>
      <c r="K29" s="108" t="s">
        <v>1245</v>
      </c>
      <c r="L29" s="109">
        <v>0</v>
      </c>
      <c r="M29" s="109">
        <v>119164</v>
      </c>
      <c r="N29" s="109">
        <f t="shared" si="0"/>
        <v>1962400</v>
      </c>
      <c r="O29" s="109">
        <v>1987400</v>
      </c>
      <c r="P29" s="105" t="s">
        <v>1319</v>
      </c>
    </row>
    <row r="30" spans="1:16" x14ac:dyDescent="0.2">
      <c r="A30" s="107" t="s">
        <v>169</v>
      </c>
      <c r="B30" s="105" t="s">
        <v>1395</v>
      </c>
      <c r="C30" s="106">
        <v>45961</v>
      </c>
      <c r="D30" s="105" t="s">
        <v>201</v>
      </c>
      <c r="E30" s="105" t="s">
        <v>247</v>
      </c>
      <c r="F30" s="105" t="s">
        <v>1488</v>
      </c>
      <c r="G30" s="105" t="s">
        <v>2536</v>
      </c>
      <c r="H30" s="105" t="s">
        <v>2537</v>
      </c>
      <c r="I30" s="105" t="s">
        <v>1600</v>
      </c>
      <c r="J30" s="105" t="s">
        <v>2538</v>
      </c>
      <c r="K30" s="108" t="s">
        <v>1245</v>
      </c>
      <c r="L30" s="109">
        <v>0</v>
      </c>
      <c r="M30" s="109">
        <v>25000</v>
      </c>
      <c r="N30" s="109">
        <f t="shared" si="0"/>
        <v>1987400</v>
      </c>
      <c r="O30" s="109">
        <v>1868236</v>
      </c>
      <c r="P30" s="105" t="s">
        <v>1600</v>
      </c>
    </row>
    <row r="31" spans="1:16" x14ac:dyDescent="0.2">
      <c r="A31" s="107" t="s">
        <v>169</v>
      </c>
      <c r="B31" s="105" t="s">
        <v>1159</v>
      </c>
      <c r="C31" s="106">
        <v>45991</v>
      </c>
      <c r="D31" s="105" t="s">
        <v>195</v>
      </c>
      <c r="E31" s="105" t="s">
        <v>247</v>
      </c>
      <c r="F31" s="105" t="s">
        <v>1433</v>
      </c>
      <c r="G31" s="105" t="s">
        <v>1434</v>
      </c>
      <c r="H31" s="105" t="s">
        <v>1435</v>
      </c>
      <c r="I31" s="105" t="s">
        <v>1436</v>
      </c>
      <c r="J31" s="105" t="s">
        <v>1437</v>
      </c>
      <c r="K31" s="108" t="s">
        <v>1245</v>
      </c>
      <c r="L31" s="109">
        <v>0</v>
      </c>
      <c r="M31" s="109">
        <v>9660</v>
      </c>
      <c r="N31" s="109">
        <f t="shared" si="0"/>
        <v>1997060</v>
      </c>
      <c r="O31" s="109">
        <v>2002368</v>
      </c>
      <c r="P31" s="105" t="s">
        <v>1436</v>
      </c>
    </row>
    <row r="32" spans="1:16" x14ac:dyDescent="0.2">
      <c r="A32" s="107" t="s">
        <v>169</v>
      </c>
      <c r="B32" s="105" t="s">
        <v>1159</v>
      </c>
      <c r="C32" s="106">
        <v>45991</v>
      </c>
      <c r="D32" s="105" t="s">
        <v>195</v>
      </c>
      <c r="E32" s="105" t="s">
        <v>247</v>
      </c>
      <c r="F32" s="105" t="s">
        <v>1433</v>
      </c>
      <c r="G32" s="105" t="s">
        <v>1438</v>
      </c>
      <c r="H32" s="105" t="s">
        <v>1439</v>
      </c>
      <c r="I32" s="105" t="s">
        <v>1436</v>
      </c>
      <c r="J32" s="105" t="s">
        <v>1437</v>
      </c>
      <c r="K32" s="108" t="s">
        <v>1245</v>
      </c>
      <c r="L32" s="109">
        <v>0</v>
      </c>
      <c r="M32" s="109">
        <v>27113</v>
      </c>
      <c r="N32" s="109">
        <f t="shared" si="0"/>
        <v>2024173</v>
      </c>
      <c r="O32" s="109">
        <v>2029481</v>
      </c>
      <c r="P32" s="105" t="s">
        <v>1436</v>
      </c>
    </row>
    <row r="33" spans="1:16" x14ac:dyDescent="0.2">
      <c r="A33" s="107" t="s">
        <v>169</v>
      </c>
      <c r="B33" s="105" t="s">
        <v>1159</v>
      </c>
      <c r="C33" s="106">
        <v>45991</v>
      </c>
      <c r="D33" s="105" t="s">
        <v>199</v>
      </c>
      <c r="E33" s="105" t="s">
        <v>247</v>
      </c>
      <c r="F33" s="105" t="s">
        <v>1433</v>
      </c>
      <c r="G33" s="105" t="s">
        <v>1462</v>
      </c>
      <c r="H33" s="105" t="s">
        <v>1463</v>
      </c>
      <c r="I33" s="105" t="s">
        <v>1162</v>
      </c>
      <c r="J33" s="105" t="s">
        <v>1464</v>
      </c>
      <c r="K33" s="108" t="s">
        <v>1245</v>
      </c>
      <c r="L33" s="109">
        <v>0</v>
      </c>
      <c r="M33" s="109">
        <v>5855</v>
      </c>
      <c r="N33" s="109">
        <f t="shared" si="0"/>
        <v>2030028</v>
      </c>
      <c r="O33" s="109">
        <v>2073506</v>
      </c>
      <c r="P33" s="105" t="s">
        <v>1162</v>
      </c>
    </row>
    <row r="34" spans="1:16" x14ac:dyDescent="0.2">
      <c r="A34" s="107" t="s">
        <v>169</v>
      </c>
      <c r="B34" s="105" t="s">
        <v>1159</v>
      </c>
      <c r="C34" s="106">
        <v>45991</v>
      </c>
      <c r="D34" s="105" t="s">
        <v>206</v>
      </c>
      <c r="E34" s="105" t="s">
        <v>247</v>
      </c>
      <c r="F34" s="105" t="s">
        <v>1433</v>
      </c>
      <c r="G34" s="105" t="s">
        <v>1478</v>
      </c>
      <c r="H34" s="105" t="s">
        <v>1479</v>
      </c>
      <c r="I34" s="105" t="s">
        <v>1319</v>
      </c>
      <c r="J34" s="105" t="s">
        <v>1480</v>
      </c>
      <c r="K34" s="108" t="s">
        <v>1245</v>
      </c>
      <c r="L34" s="109">
        <v>0</v>
      </c>
      <c r="M34" s="109">
        <v>119164</v>
      </c>
      <c r="N34" s="109">
        <f t="shared" si="0"/>
        <v>2149192</v>
      </c>
      <c r="O34" s="109">
        <v>2217670</v>
      </c>
      <c r="P34" s="105" t="s">
        <v>1319</v>
      </c>
    </row>
    <row r="35" spans="1:16" x14ac:dyDescent="0.2">
      <c r="A35" s="107" t="s">
        <v>169</v>
      </c>
      <c r="B35" s="105" t="s">
        <v>1159</v>
      </c>
      <c r="C35" s="106">
        <v>45991</v>
      </c>
      <c r="D35" s="105" t="s">
        <v>201</v>
      </c>
      <c r="E35" s="105" t="s">
        <v>247</v>
      </c>
      <c r="F35" s="105" t="s">
        <v>1433</v>
      </c>
      <c r="G35" s="105" t="s">
        <v>2536</v>
      </c>
      <c r="H35" s="105" t="s">
        <v>2537</v>
      </c>
      <c r="I35" s="105" t="s">
        <v>1600</v>
      </c>
      <c r="J35" s="105" t="s">
        <v>2538</v>
      </c>
      <c r="K35" s="108" t="s">
        <v>1245</v>
      </c>
      <c r="L35" s="109">
        <v>0</v>
      </c>
      <c r="M35" s="109">
        <v>25000</v>
      </c>
      <c r="N35" s="109">
        <f t="shared" si="0"/>
        <v>2174192</v>
      </c>
      <c r="O35" s="109">
        <v>2098506</v>
      </c>
      <c r="P35" s="105" t="s">
        <v>1600</v>
      </c>
    </row>
    <row r="36" spans="1:16" x14ac:dyDescent="0.2">
      <c r="A36" s="107" t="s">
        <v>169</v>
      </c>
      <c r="B36" s="105" t="s">
        <v>1159</v>
      </c>
      <c r="C36" s="106">
        <v>45991</v>
      </c>
      <c r="D36" s="105" t="s">
        <v>195</v>
      </c>
      <c r="E36" s="105" t="s">
        <v>247</v>
      </c>
      <c r="F36" s="105" t="s">
        <v>1433</v>
      </c>
      <c r="G36" s="105" t="s">
        <v>1501</v>
      </c>
      <c r="H36" s="105" t="s">
        <v>1502</v>
      </c>
      <c r="I36" s="105" t="s">
        <v>1500</v>
      </c>
      <c r="J36" s="105" t="s">
        <v>1503</v>
      </c>
      <c r="K36" s="108" t="s">
        <v>1245</v>
      </c>
      <c r="L36" s="109">
        <v>0</v>
      </c>
      <c r="M36" s="109">
        <v>20820</v>
      </c>
      <c r="N36" s="109">
        <f t="shared" si="0"/>
        <v>2195012</v>
      </c>
      <c r="O36" s="109">
        <v>2050301</v>
      </c>
      <c r="P36" s="105" t="s">
        <v>1500</v>
      </c>
    </row>
    <row r="37" spans="1:16" x14ac:dyDescent="0.2">
      <c r="A37" s="107" t="s">
        <v>169</v>
      </c>
      <c r="B37" s="105" t="s">
        <v>1160</v>
      </c>
      <c r="C37" s="106">
        <v>46022</v>
      </c>
      <c r="D37" s="105" t="s">
        <v>194</v>
      </c>
      <c r="E37" s="105" t="s">
        <v>247</v>
      </c>
      <c r="F37" s="105" t="s">
        <v>1425</v>
      </c>
      <c r="G37" s="105" t="s">
        <v>1426</v>
      </c>
      <c r="H37" s="105" t="s">
        <v>1427</v>
      </c>
      <c r="I37" s="105" t="s">
        <v>1424</v>
      </c>
      <c r="J37" s="105" t="s">
        <v>1428</v>
      </c>
      <c r="K37" s="108" t="s">
        <v>1245</v>
      </c>
      <c r="L37" s="109">
        <v>0</v>
      </c>
      <c r="M37" s="109">
        <v>12991</v>
      </c>
      <c r="N37" s="109">
        <f t="shared" si="0"/>
        <v>2208003</v>
      </c>
      <c r="O37" s="109">
        <v>2567191</v>
      </c>
      <c r="P37" s="105" t="s">
        <v>1424</v>
      </c>
    </row>
    <row r="38" spans="1:16" x14ac:dyDescent="0.2">
      <c r="A38" s="107" t="s">
        <v>169</v>
      </c>
      <c r="B38" s="105" t="s">
        <v>1160</v>
      </c>
      <c r="C38" s="106">
        <v>46022</v>
      </c>
      <c r="D38" s="105" t="s">
        <v>194</v>
      </c>
      <c r="E38" s="105" t="s">
        <v>247</v>
      </c>
      <c r="F38" s="105" t="s">
        <v>1425</v>
      </c>
      <c r="G38" s="105" t="s">
        <v>1426</v>
      </c>
      <c r="H38" s="105" t="s">
        <v>1427</v>
      </c>
      <c r="I38" s="105" t="s">
        <v>1424</v>
      </c>
      <c r="J38" s="105" t="s">
        <v>1428</v>
      </c>
      <c r="K38" s="108" t="s">
        <v>1245</v>
      </c>
      <c r="L38" s="109">
        <v>0</v>
      </c>
      <c r="M38" s="109">
        <v>317</v>
      </c>
      <c r="N38" s="109">
        <f t="shared" si="0"/>
        <v>2208320</v>
      </c>
      <c r="O38" s="109">
        <v>2567508</v>
      </c>
      <c r="P38" s="105" t="s">
        <v>1424</v>
      </c>
    </row>
    <row r="39" spans="1:16" x14ac:dyDescent="0.2">
      <c r="A39" s="107" t="s">
        <v>169</v>
      </c>
      <c r="B39" s="105" t="s">
        <v>1160</v>
      </c>
      <c r="C39" s="106">
        <v>46022</v>
      </c>
      <c r="D39" s="105" t="s">
        <v>198</v>
      </c>
      <c r="E39" s="105" t="s">
        <v>247</v>
      </c>
      <c r="F39" s="105" t="s">
        <v>1425</v>
      </c>
      <c r="G39" s="105" t="s">
        <v>1430</v>
      </c>
      <c r="H39" s="105" t="s">
        <v>1431</v>
      </c>
      <c r="I39" s="105" t="s">
        <v>1429</v>
      </c>
      <c r="J39" s="105" t="s">
        <v>1432</v>
      </c>
      <c r="K39" s="108" t="s">
        <v>1245</v>
      </c>
      <c r="L39" s="109">
        <v>0</v>
      </c>
      <c r="M39" s="109">
        <v>132588</v>
      </c>
      <c r="N39" s="109">
        <f t="shared" si="0"/>
        <v>2340908</v>
      </c>
      <c r="O39" s="109">
        <v>2710214</v>
      </c>
      <c r="P39" s="105" t="s">
        <v>1429</v>
      </c>
    </row>
    <row r="40" spans="1:16" x14ac:dyDescent="0.2">
      <c r="A40" s="107" t="s">
        <v>169</v>
      </c>
      <c r="B40" s="105" t="s">
        <v>1160</v>
      </c>
      <c r="C40" s="106">
        <v>46022</v>
      </c>
      <c r="D40" s="105" t="s">
        <v>195</v>
      </c>
      <c r="E40" s="105" t="s">
        <v>247</v>
      </c>
      <c r="F40" s="105" t="s">
        <v>1425</v>
      </c>
      <c r="G40" s="105" t="s">
        <v>1434</v>
      </c>
      <c r="H40" s="105" t="s">
        <v>1435</v>
      </c>
      <c r="I40" s="105" t="s">
        <v>1436</v>
      </c>
      <c r="J40" s="105" t="s">
        <v>1437</v>
      </c>
      <c r="K40" s="108" t="s">
        <v>1245</v>
      </c>
      <c r="L40" s="109">
        <v>0</v>
      </c>
      <c r="M40" s="109">
        <v>1932</v>
      </c>
      <c r="N40" s="109">
        <f t="shared" si="0"/>
        <v>2342840</v>
      </c>
      <c r="O40" s="109">
        <v>2564744</v>
      </c>
      <c r="P40" s="105" t="s">
        <v>1436</v>
      </c>
    </row>
    <row r="41" spans="1:16" x14ac:dyDescent="0.2">
      <c r="A41" s="107" t="s">
        <v>169</v>
      </c>
      <c r="B41" s="105" t="s">
        <v>1160</v>
      </c>
      <c r="C41" s="106">
        <v>46022</v>
      </c>
      <c r="D41" s="105" t="s">
        <v>195</v>
      </c>
      <c r="E41" s="105" t="s">
        <v>247</v>
      </c>
      <c r="F41" s="105" t="s">
        <v>1425</v>
      </c>
      <c r="G41" s="105" t="s">
        <v>1438</v>
      </c>
      <c r="H41" s="105" t="s">
        <v>1439</v>
      </c>
      <c r="I41" s="105" t="s">
        <v>1436</v>
      </c>
      <c r="J41" s="105" t="s">
        <v>1437</v>
      </c>
      <c r="K41" s="108" t="s">
        <v>1245</v>
      </c>
      <c r="L41" s="109">
        <v>0</v>
      </c>
      <c r="M41" s="109">
        <v>5422</v>
      </c>
      <c r="N41" s="109">
        <f t="shared" si="0"/>
        <v>2348262</v>
      </c>
      <c r="O41" s="109">
        <v>2570166</v>
      </c>
      <c r="P41" s="105" t="s">
        <v>1436</v>
      </c>
    </row>
    <row r="42" spans="1:16" x14ac:dyDescent="0.2">
      <c r="A42" s="107" t="s">
        <v>169</v>
      </c>
      <c r="B42" s="105" t="s">
        <v>1160</v>
      </c>
      <c r="C42" s="106">
        <v>46022</v>
      </c>
      <c r="D42" s="105" t="s">
        <v>195</v>
      </c>
      <c r="E42" s="105" t="s">
        <v>247</v>
      </c>
      <c r="F42" s="105" t="s">
        <v>1425</v>
      </c>
      <c r="G42" s="105" t="s">
        <v>1440</v>
      </c>
      <c r="H42" s="105" t="s">
        <v>1441</v>
      </c>
      <c r="I42" s="105" t="s">
        <v>1436</v>
      </c>
      <c r="J42" s="105" t="s">
        <v>1442</v>
      </c>
      <c r="K42" s="108" t="s">
        <v>1245</v>
      </c>
      <c r="L42" s="109">
        <v>0</v>
      </c>
      <c r="M42" s="109">
        <v>11592</v>
      </c>
      <c r="N42" s="109">
        <f t="shared" si="0"/>
        <v>2359854</v>
      </c>
      <c r="O42" s="109">
        <v>2580162</v>
      </c>
      <c r="P42" s="105" t="s">
        <v>1436</v>
      </c>
    </row>
    <row r="43" spans="1:16" x14ac:dyDescent="0.2">
      <c r="A43" s="107" t="s">
        <v>169</v>
      </c>
      <c r="B43" s="105" t="s">
        <v>1160</v>
      </c>
      <c r="C43" s="106">
        <v>46022</v>
      </c>
      <c r="D43" s="105" t="s">
        <v>213</v>
      </c>
      <c r="E43" s="105" t="s">
        <v>247</v>
      </c>
      <c r="F43" s="105" t="s">
        <v>1425</v>
      </c>
      <c r="G43" s="105" t="s">
        <v>1443</v>
      </c>
      <c r="H43" s="105" t="s">
        <v>1444</v>
      </c>
      <c r="I43" s="105" t="s">
        <v>1162</v>
      </c>
      <c r="J43" s="105" t="s">
        <v>1445</v>
      </c>
      <c r="K43" s="108" t="s">
        <v>1245</v>
      </c>
      <c r="L43" s="109">
        <v>0</v>
      </c>
      <c r="M43" s="109">
        <v>104414</v>
      </c>
      <c r="N43" s="109">
        <f t="shared" si="0"/>
        <v>2464268</v>
      </c>
      <c r="O43" s="109">
        <v>3075291</v>
      </c>
      <c r="P43" s="105" t="s">
        <v>1162</v>
      </c>
    </row>
    <row r="44" spans="1:16" x14ac:dyDescent="0.2">
      <c r="A44" s="107" t="s">
        <v>169</v>
      </c>
      <c r="B44" s="105" t="s">
        <v>1160</v>
      </c>
      <c r="C44" s="106">
        <v>46022</v>
      </c>
      <c r="D44" s="105" t="s">
        <v>199</v>
      </c>
      <c r="E44" s="105" t="s">
        <v>247</v>
      </c>
      <c r="F44" s="105" t="s">
        <v>1425</v>
      </c>
      <c r="G44" s="105" t="s">
        <v>1446</v>
      </c>
      <c r="H44" s="105" t="s">
        <v>1447</v>
      </c>
      <c r="I44" s="105" t="s">
        <v>1448</v>
      </c>
      <c r="J44" s="105" t="s">
        <v>1449</v>
      </c>
      <c r="K44" s="108" t="s">
        <v>1245</v>
      </c>
      <c r="L44" s="109">
        <v>0</v>
      </c>
      <c r="M44" s="109">
        <v>44221</v>
      </c>
      <c r="N44" s="109">
        <f t="shared" si="0"/>
        <v>2508489</v>
      </c>
      <c r="O44" s="109">
        <v>2783658</v>
      </c>
      <c r="P44" s="105" t="s">
        <v>1448</v>
      </c>
    </row>
    <row r="45" spans="1:16" x14ac:dyDescent="0.2">
      <c r="A45" s="107" t="s">
        <v>169</v>
      </c>
      <c r="B45" s="105" t="s">
        <v>1160</v>
      </c>
      <c r="C45" s="106">
        <v>46022</v>
      </c>
      <c r="D45" s="105" t="s">
        <v>197</v>
      </c>
      <c r="E45" s="105" t="s">
        <v>247</v>
      </c>
      <c r="F45" s="105" t="s">
        <v>1425</v>
      </c>
      <c r="G45" s="105" t="s">
        <v>1450</v>
      </c>
      <c r="H45" s="105" t="s">
        <v>1451</v>
      </c>
      <c r="I45" s="105" t="s">
        <v>1452</v>
      </c>
      <c r="J45" s="105" t="s">
        <v>1453</v>
      </c>
      <c r="K45" s="108" t="s">
        <v>1245</v>
      </c>
      <c r="L45" s="109">
        <v>0</v>
      </c>
      <c r="M45" s="109">
        <v>7460</v>
      </c>
      <c r="N45" s="109">
        <f t="shared" si="0"/>
        <v>2515949</v>
      </c>
      <c r="O45" s="109">
        <v>2577626</v>
      </c>
      <c r="P45" s="105" t="s">
        <v>1454</v>
      </c>
    </row>
    <row r="46" spans="1:16" x14ac:dyDescent="0.2">
      <c r="A46" s="107" t="s">
        <v>169</v>
      </c>
      <c r="B46" s="105" t="s">
        <v>1160</v>
      </c>
      <c r="C46" s="106">
        <v>46022</v>
      </c>
      <c r="D46" s="105" t="s">
        <v>200</v>
      </c>
      <c r="E46" s="105" t="s">
        <v>247</v>
      </c>
      <c r="F46" s="105" t="s">
        <v>1425</v>
      </c>
      <c r="G46" s="105" t="s">
        <v>1455</v>
      </c>
      <c r="H46" s="105" t="s">
        <v>1456</v>
      </c>
      <c r="I46" s="105" t="s">
        <v>1457</v>
      </c>
      <c r="J46" s="105" t="s">
        <v>1458</v>
      </c>
      <c r="K46" s="108" t="s">
        <v>1245</v>
      </c>
      <c r="L46" s="109">
        <v>0</v>
      </c>
      <c r="M46" s="109">
        <v>17691</v>
      </c>
      <c r="N46" s="109">
        <f t="shared" si="0"/>
        <v>2533640</v>
      </c>
      <c r="O46" s="109">
        <v>2801349</v>
      </c>
      <c r="P46" s="105" t="s">
        <v>1457</v>
      </c>
    </row>
    <row r="47" spans="1:16" x14ac:dyDescent="0.2">
      <c r="A47" s="107" t="s">
        <v>169</v>
      </c>
      <c r="B47" s="105" t="s">
        <v>1160</v>
      </c>
      <c r="C47" s="106">
        <v>46022</v>
      </c>
      <c r="D47" s="105" t="s">
        <v>199</v>
      </c>
      <c r="E47" s="105" t="s">
        <v>247</v>
      </c>
      <c r="F47" s="105" t="s">
        <v>1425</v>
      </c>
      <c r="G47" s="105" t="s">
        <v>1465</v>
      </c>
      <c r="H47" s="105" t="s">
        <v>1466</v>
      </c>
      <c r="I47" s="105" t="s">
        <v>1162</v>
      </c>
      <c r="J47" s="105" t="s">
        <v>1467</v>
      </c>
      <c r="K47" s="108" t="s">
        <v>1245</v>
      </c>
      <c r="L47" s="109">
        <v>0</v>
      </c>
      <c r="M47" s="109">
        <v>29223</v>
      </c>
      <c r="N47" s="109">
        <f t="shared" si="0"/>
        <v>2562863</v>
      </c>
      <c r="O47" s="109">
        <v>2739437</v>
      </c>
      <c r="P47" s="105" t="s">
        <v>1162</v>
      </c>
    </row>
    <row r="48" spans="1:16" x14ac:dyDescent="0.2">
      <c r="A48" s="107" t="s">
        <v>169</v>
      </c>
      <c r="B48" s="105" t="s">
        <v>1160</v>
      </c>
      <c r="C48" s="106">
        <v>46022</v>
      </c>
      <c r="D48" s="105" t="s">
        <v>203</v>
      </c>
      <c r="E48" s="105" t="s">
        <v>247</v>
      </c>
      <c r="F48" s="105" t="s">
        <v>1425</v>
      </c>
      <c r="G48" s="105" t="s">
        <v>1455</v>
      </c>
      <c r="H48" s="105" t="s">
        <v>1456</v>
      </c>
      <c r="I48" s="105" t="s">
        <v>1457</v>
      </c>
      <c r="J48" s="105" t="s">
        <v>1468</v>
      </c>
      <c r="K48" s="108" t="s">
        <v>1245</v>
      </c>
      <c r="L48" s="109">
        <v>0</v>
      </c>
      <c r="M48" s="109">
        <v>5496</v>
      </c>
      <c r="N48" s="109">
        <f t="shared" si="0"/>
        <v>2568359</v>
      </c>
      <c r="O48" s="109">
        <v>2851713</v>
      </c>
      <c r="P48" s="105" t="s">
        <v>1457</v>
      </c>
    </row>
    <row r="49" spans="1:16" x14ac:dyDescent="0.2">
      <c r="A49" s="107" t="s">
        <v>169</v>
      </c>
      <c r="B49" s="105" t="s">
        <v>1160</v>
      </c>
      <c r="C49" s="106">
        <v>46022</v>
      </c>
      <c r="D49" s="105" t="s">
        <v>194</v>
      </c>
      <c r="E49" s="105" t="s">
        <v>247</v>
      </c>
      <c r="F49" s="105" t="s">
        <v>1425</v>
      </c>
      <c r="G49" s="105" t="s">
        <v>1470</v>
      </c>
      <c r="H49" s="105" t="s">
        <v>1471</v>
      </c>
      <c r="I49" s="105" t="s">
        <v>1424</v>
      </c>
      <c r="J49" s="105" t="s">
        <v>1472</v>
      </c>
      <c r="K49" s="108" t="s">
        <v>1245</v>
      </c>
      <c r="L49" s="109">
        <v>0</v>
      </c>
      <c r="M49" s="109">
        <v>51</v>
      </c>
      <c r="N49" s="109">
        <f t="shared" si="0"/>
        <v>2568410</v>
      </c>
      <c r="O49" s="109">
        <v>2554200</v>
      </c>
      <c r="P49" s="105" t="s">
        <v>1424</v>
      </c>
    </row>
    <row r="50" spans="1:16" x14ac:dyDescent="0.2">
      <c r="A50" s="107" t="s">
        <v>169</v>
      </c>
      <c r="B50" s="105" t="s">
        <v>1160</v>
      </c>
      <c r="C50" s="106">
        <v>46022</v>
      </c>
      <c r="D50" s="105" t="s">
        <v>191</v>
      </c>
      <c r="E50" s="105" t="s">
        <v>247</v>
      </c>
      <c r="F50" s="105" t="s">
        <v>1425</v>
      </c>
      <c r="G50" s="105" t="s">
        <v>1455</v>
      </c>
      <c r="H50" s="105" t="s">
        <v>1456</v>
      </c>
      <c r="I50" s="105" t="s">
        <v>1457</v>
      </c>
      <c r="J50" s="105" t="s">
        <v>1473</v>
      </c>
      <c r="K50" s="108" t="s">
        <v>1245</v>
      </c>
      <c r="L50" s="109">
        <v>0</v>
      </c>
      <c r="M50" s="109">
        <v>742</v>
      </c>
      <c r="N50" s="109">
        <f t="shared" si="0"/>
        <v>2569152</v>
      </c>
      <c r="O50" s="109">
        <v>2538751</v>
      </c>
      <c r="P50" s="105" t="s">
        <v>1457</v>
      </c>
    </row>
    <row r="51" spans="1:16" x14ac:dyDescent="0.2">
      <c r="A51" s="107" t="s">
        <v>169</v>
      </c>
      <c r="B51" s="105" t="s">
        <v>1160</v>
      </c>
      <c r="C51" s="106">
        <v>46022</v>
      </c>
      <c r="D51" s="105" t="s">
        <v>206</v>
      </c>
      <c r="E51" s="105" t="s">
        <v>247</v>
      </c>
      <c r="F51" s="105" t="s">
        <v>1425</v>
      </c>
      <c r="G51" s="105" t="s">
        <v>1478</v>
      </c>
      <c r="H51" s="105" t="s">
        <v>1479</v>
      </c>
      <c r="I51" s="105" t="s">
        <v>1319</v>
      </c>
      <c r="J51" s="105" t="s">
        <v>1480</v>
      </c>
      <c r="K51" s="108" t="s">
        <v>1245</v>
      </c>
      <c r="L51" s="109">
        <v>0</v>
      </c>
      <c r="M51" s="109">
        <v>119164</v>
      </c>
      <c r="N51" s="109">
        <f t="shared" si="0"/>
        <v>2688316</v>
      </c>
      <c r="O51" s="109">
        <v>2970877</v>
      </c>
      <c r="P51" s="105" t="s">
        <v>1319</v>
      </c>
    </row>
    <row r="52" spans="1:16" x14ac:dyDescent="0.2">
      <c r="A52" s="107" t="s">
        <v>169</v>
      </c>
      <c r="B52" s="105" t="s">
        <v>1160</v>
      </c>
      <c r="C52" s="106">
        <v>46022</v>
      </c>
      <c r="D52" s="105" t="s">
        <v>191</v>
      </c>
      <c r="E52" s="105" t="s">
        <v>247</v>
      </c>
      <c r="F52" s="105" t="s">
        <v>1425</v>
      </c>
      <c r="G52" s="105" t="s">
        <v>1489</v>
      </c>
      <c r="H52" s="105" t="s">
        <v>1490</v>
      </c>
      <c r="I52" s="105" t="s">
        <v>1491</v>
      </c>
      <c r="J52" s="105" t="s">
        <v>1492</v>
      </c>
      <c r="K52" s="108" t="s">
        <v>1245</v>
      </c>
      <c r="L52" s="109">
        <v>0</v>
      </c>
      <c r="M52" s="109">
        <v>11303</v>
      </c>
      <c r="N52" s="109">
        <f t="shared" si="0"/>
        <v>2699619</v>
      </c>
      <c r="O52" s="109">
        <v>2538009</v>
      </c>
      <c r="P52" s="105" t="s">
        <v>1491</v>
      </c>
    </row>
    <row r="53" spans="1:16" x14ac:dyDescent="0.2">
      <c r="A53" s="107" t="s">
        <v>169</v>
      </c>
      <c r="B53" s="105" t="s">
        <v>1160</v>
      </c>
      <c r="C53" s="106">
        <v>46022</v>
      </c>
      <c r="D53" s="105" t="s">
        <v>201</v>
      </c>
      <c r="E53" s="105" t="s">
        <v>247</v>
      </c>
      <c r="F53" s="105" t="s">
        <v>1425</v>
      </c>
      <c r="G53" s="105" t="s">
        <v>2536</v>
      </c>
      <c r="H53" s="105" t="s">
        <v>2537</v>
      </c>
      <c r="I53" s="105" t="s">
        <v>1600</v>
      </c>
      <c r="J53" s="105" t="s">
        <v>2538</v>
      </c>
      <c r="K53" s="108" t="s">
        <v>1245</v>
      </c>
      <c r="L53" s="109">
        <v>0</v>
      </c>
      <c r="M53" s="109">
        <v>25000</v>
      </c>
      <c r="N53" s="109">
        <f t="shared" si="0"/>
        <v>2724619</v>
      </c>
      <c r="O53" s="109">
        <v>2846217</v>
      </c>
      <c r="P53" s="105" t="s">
        <v>1600</v>
      </c>
    </row>
    <row r="54" spans="1:16" x14ac:dyDescent="0.2">
      <c r="A54" s="107" t="s">
        <v>169</v>
      </c>
      <c r="B54" s="105" t="s">
        <v>1160</v>
      </c>
      <c r="C54" s="106">
        <v>46022</v>
      </c>
      <c r="D54" s="105" t="s">
        <v>200</v>
      </c>
      <c r="E54" s="105" t="s">
        <v>247</v>
      </c>
      <c r="F54" s="105" t="s">
        <v>1425</v>
      </c>
      <c r="G54" s="105" t="s">
        <v>1455</v>
      </c>
      <c r="H54" s="105" t="s">
        <v>1456</v>
      </c>
      <c r="I54" s="105" t="s">
        <v>1457</v>
      </c>
      <c r="J54" s="105" t="s">
        <v>1493</v>
      </c>
      <c r="K54" s="108" t="s">
        <v>1245</v>
      </c>
      <c r="L54" s="109">
        <v>0</v>
      </c>
      <c r="M54" s="109">
        <v>19868</v>
      </c>
      <c r="N54" s="109">
        <f t="shared" si="0"/>
        <v>2744487</v>
      </c>
      <c r="O54" s="109">
        <v>2821217</v>
      </c>
      <c r="P54" s="105" t="s">
        <v>1457</v>
      </c>
    </row>
    <row r="55" spans="1:16" x14ac:dyDescent="0.2">
      <c r="A55" s="107" t="s">
        <v>169</v>
      </c>
      <c r="B55" s="105" t="s">
        <v>1160</v>
      </c>
      <c r="C55" s="106">
        <v>46022</v>
      </c>
      <c r="D55" s="105" t="s">
        <v>192</v>
      </c>
      <c r="E55" s="105" t="s">
        <v>247</v>
      </c>
      <c r="F55" s="105" t="s">
        <v>1425</v>
      </c>
      <c r="G55" s="105" t="s">
        <v>1459</v>
      </c>
      <c r="H55" s="105" t="s">
        <v>1460</v>
      </c>
      <c r="I55" s="105" t="s">
        <v>1461</v>
      </c>
      <c r="J55" s="105" t="s">
        <v>1494</v>
      </c>
      <c r="K55" s="108" t="s">
        <v>1245</v>
      </c>
      <c r="L55" s="109">
        <v>0</v>
      </c>
      <c r="M55" s="109">
        <v>15398</v>
      </c>
      <c r="N55" s="109">
        <f t="shared" si="0"/>
        <v>2759885</v>
      </c>
      <c r="O55" s="109">
        <v>2554149</v>
      </c>
      <c r="P55" s="105" t="s">
        <v>1461</v>
      </c>
    </row>
    <row r="56" spans="1:16" x14ac:dyDescent="0.2">
      <c r="A56" s="107" t="s">
        <v>169</v>
      </c>
      <c r="B56" s="105" t="s">
        <v>1160</v>
      </c>
      <c r="C56" s="106">
        <v>46022</v>
      </c>
      <c r="D56" s="105" t="s">
        <v>190</v>
      </c>
      <c r="E56" s="105" t="s">
        <v>247</v>
      </c>
      <c r="F56" s="105" t="s">
        <v>1425</v>
      </c>
      <c r="G56" s="105" t="s">
        <v>1495</v>
      </c>
      <c r="H56" s="105" t="s">
        <v>1496</v>
      </c>
      <c r="I56" s="105" t="s">
        <v>1302</v>
      </c>
      <c r="J56" s="105" t="s">
        <v>1497</v>
      </c>
      <c r="K56" s="108" t="s">
        <v>1245</v>
      </c>
      <c r="L56" s="109">
        <v>0</v>
      </c>
      <c r="M56" s="109">
        <v>309036</v>
      </c>
      <c r="N56" s="109">
        <f t="shared" si="0"/>
        <v>3068921</v>
      </c>
      <c r="O56" s="109">
        <v>2526706</v>
      </c>
      <c r="P56" s="105" t="s">
        <v>1498</v>
      </c>
    </row>
    <row r="57" spans="1:16" x14ac:dyDescent="0.2">
      <c r="A57" s="107" t="s">
        <v>169</v>
      </c>
      <c r="B57" s="105" t="s">
        <v>1160</v>
      </c>
      <c r="C57" s="106">
        <v>46022</v>
      </c>
      <c r="D57" s="105" t="s">
        <v>214</v>
      </c>
      <c r="E57" s="105" t="s">
        <v>247</v>
      </c>
      <c r="F57" s="105" t="s">
        <v>1425</v>
      </c>
      <c r="G57" s="105" t="s">
        <v>1495</v>
      </c>
      <c r="H57" s="105" t="s">
        <v>1496</v>
      </c>
      <c r="I57" s="105" t="s">
        <v>1302</v>
      </c>
      <c r="J57" s="105" t="s">
        <v>1499</v>
      </c>
      <c r="K57" s="108" t="s">
        <v>1245</v>
      </c>
      <c r="L57" s="109">
        <v>0</v>
      </c>
      <c r="M57" s="109">
        <v>304878</v>
      </c>
      <c r="N57" s="109">
        <f t="shared" si="0"/>
        <v>3373799</v>
      </c>
      <c r="O57" s="109">
        <v>3380169</v>
      </c>
      <c r="P57" s="105" t="s">
        <v>1498</v>
      </c>
    </row>
    <row r="58" spans="1:16" x14ac:dyDescent="0.2">
      <c r="A58" s="107" t="s">
        <v>169</v>
      </c>
      <c r="B58" s="105" t="s">
        <v>1160</v>
      </c>
      <c r="C58" s="106">
        <v>46022</v>
      </c>
      <c r="D58" s="105" t="s">
        <v>195</v>
      </c>
      <c r="E58" s="105" t="s">
        <v>247</v>
      </c>
      <c r="F58" s="105" t="s">
        <v>1425</v>
      </c>
      <c r="G58" s="105" t="s">
        <v>1504</v>
      </c>
      <c r="H58" s="105" t="s">
        <v>1505</v>
      </c>
      <c r="I58" s="105" t="s">
        <v>1500</v>
      </c>
      <c r="J58" s="105" t="s">
        <v>1503</v>
      </c>
      <c r="K58" s="108" t="s">
        <v>1245</v>
      </c>
      <c r="L58" s="109">
        <v>0</v>
      </c>
      <c r="M58" s="109">
        <v>6370</v>
      </c>
      <c r="N58" s="109">
        <f t="shared" si="0"/>
        <v>3380169</v>
      </c>
      <c r="O58" s="109">
        <v>2568570</v>
      </c>
      <c r="P58" s="105" t="s">
        <v>1500</v>
      </c>
    </row>
    <row r="61" spans="1:16" x14ac:dyDescent="0.2">
      <c r="I61" s="43" t="s">
        <v>1218</v>
      </c>
      <c r="J61" t="s">
        <v>1422</v>
      </c>
      <c r="K61" t="s">
        <v>1423</v>
      </c>
    </row>
    <row r="62" spans="1:16" x14ac:dyDescent="0.2">
      <c r="I62" s="44" t="s">
        <v>1429</v>
      </c>
      <c r="J62" s="18">
        <v>0</v>
      </c>
      <c r="K62" s="18">
        <v>132588</v>
      </c>
    </row>
    <row r="63" spans="1:16" x14ac:dyDescent="0.2">
      <c r="I63" s="72" t="s">
        <v>1431</v>
      </c>
      <c r="J63" s="18">
        <v>0</v>
      </c>
      <c r="K63" s="18">
        <v>132588</v>
      </c>
    </row>
    <row r="64" spans="1:16" x14ac:dyDescent="0.2">
      <c r="I64" s="44" t="s">
        <v>1302</v>
      </c>
      <c r="J64" s="18">
        <v>0</v>
      </c>
      <c r="K64" s="18">
        <v>613914</v>
      </c>
    </row>
    <row r="65" spans="9:11" x14ac:dyDescent="0.2">
      <c r="I65" s="72" t="s">
        <v>1496</v>
      </c>
      <c r="J65" s="18">
        <v>0</v>
      </c>
      <c r="K65" s="18">
        <v>613914</v>
      </c>
    </row>
    <row r="66" spans="9:11" x14ac:dyDescent="0.2">
      <c r="I66" s="44" t="s">
        <v>1469</v>
      </c>
      <c r="J66" s="18">
        <v>0</v>
      </c>
      <c r="K66" s="18">
        <v>635000</v>
      </c>
    </row>
    <row r="67" spans="9:11" x14ac:dyDescent="0.2">
      <c r="I67" s="72" t="s">
        <v>2530</v>
      </c>
      <c r="J67" s="18">
        <v>0</v>
      </c>
      <c r="K67" s="18">
        <v>635000</v>
      </c>
    </row>
    <row r="68" spans="9:11" x14ac:dyDescent="0.2">
      <c r="I68" s="44" t="s">
        <v>1461</v>
      </c>
      <c r="J68" s="18">
        <v>0</v>
      </c>
      <c r="K68" s="18">
        <v>28098</v>
      </c>
    </row>
    <row r="69" spans="9:11" x14ac:dyDescent="0.2">
      <c r="I69" s="72" t="s">
        <v>2527</v>
      </c>
      <c r="J69" s="18">
        <v>0</v>
      </c>
      <c r="K69" s="18">
        <v>12700</v>
      </c>
    </row>
    <row r="70" spans="9:11" x14ac:dyDescent="0.2">
      <c r="I70" s="72" t="s">
        <v>1460</v>
      </c>
      <c r="J70" s="18">
        <v>0</v>
      </c>
      <c r="K70" s="18">
        <v>15398</v>
      </c>
    </row>
    <row r="71" spans="9:11" x14ac:dyDescent="0.2">
      <c r="I71" s="44" t="s">
        <v>1424</v>
      </c>
      <c r="J71" s="18">
        <v>44</v>
      </c>
      <c r="K71" s="18">
        <v>13403</v>
      </c>
    </row>
    <row r="72" spans="9:11" x14ac:dyDescent="0.2">
      <c r="I72" s="72" t="s">
        <v>2533</v>
      </c>
      <c r="J72" s="18">
        <v>44</v>
      </c>
      <c r="K72" s="18">
        <v>44</v>
      </c>
    </row>
    <row r="73" spans="9:11" x14ac:dyDescent="0.2">
      <c r="I73" s="72" t="s">
        <v>1427</v>
      </c>
      <c r="J73" s="18">
        <v>0</v>
      </c>
      <c r="K73" s="18">
        <v>13308</v>
      </c>
    </row>
    <row r="74" spans="9:11" x14ac:dyDescent="0.2">
      <c r="I74" s="72" t="s">
        <v>1471</v>
      </c>
      <c r="J74" s="18">
        <v>0</v>
      </c>
      <c r="K74" s="18">
        <v>51</v>
      </c>
    </row>
    <row r="75" spans="9:11" x14ac:dyDescent="0.2">
      <c r="I75" s="44" t="s">
        <v>1600</v>
      </c>
      <c r="J75" s="18">
        <v>0</v>
      </c>
      <c r="K75" s="18">
        <v>100000</v>
      </c>
    </row>
    <row r="76" spans="9:11" x14ac:dyDescent="0.2">
      <c r="I76" s="72" t="s">
        <v>2537</v>
      </c>
      <c r="J76" s="18">
        <v>0</v>
      </c>
      <c r="K76" s="18">
        <v>100000</v>
      </c>
    </row>
    <row r="77" spans="9:11" x14ac:dyDescent="0.2">
      <c r="I77" s="44" t="s">
        <v>1436</v>
      </c>
      <c r="J77" s="18">
        <v>0</v>
      </c>
      <c r="K77" s="18">
        <v>55719</v>
      </c>
    </row>
    <row r="78" spans="9:11" x14ac:dyDescent="0.2">
      <c r="I78" s="72" t="s">
        <v>1435</v>
      </c>
      <c r="J78" s="18">
        <v>0</v>
      </c>
      <c r="K78" s="18">
        <v>11592</v>
      </c>
    </row>
    <row r="79" spans="9:11" x14ac:dyDescent="0.2">
      <c r="I79" s="72" t="s">
        <v>1439</v>
      </c>
      <c r="J79" s="18">
        <v>0</v>
      </c>
      <c r="K79" s="18">
        <v>32535</v>
      </c>
    </row>
    <row r="80" spans="9:11" x14ac:dyDescent="0.2">
      <c r="I80" s="72" t="s">
        <v>1441</v>
      </c>
      <c r="J80" s="18">
        <v>0</v>
      </c>
      <c r="K80" s="18">
        <v>11592</v>
      </c>
    </row>
    <row r="81" spans="9:11" x14ac:dyDescent="0.2">
      <c r="I81" s="44" t="s">
        <v>1500</v>
      </c>
      <c r="J81" s="18">
        <v>0</v>
      </c>
      <c r="K81" s="18">
        <v>27190</v>
      </c>
    </row>
    <row r="82" spans="9:11" x14ac:dyDescent="0.2">
      <c r="I82" s="72" t="s">
        <v>1502</v>
      </c>
      <c r="J82" s="18">
        <v>0</v>
      </c>
      <c r="K82" s="18">
        <v>20820</v>
      </c>
    </row>
    <row r="83" spans="9:11" x14ac:dyDescent="0.2">
      <c r="I83" s="72" t="s">
        <v>1505</v>
      </c>
      <c r="J83" s="18">
        <v>0</v>
      </c>
      <c r="K83" s="18">
        <v>6370</v>
      </c>
    </row>
    <row r="84" spans="9:11" x14ac:dyDescent="0.2">
      <c r="I84" s="44" t="s">
        <v>1319</v>
      </c>
      <c r="J84" s="18">
        <v>0</v>
      </c>
      <c r="K84" s="18">
        <v>1429963</v>
      </c>
    </row>
    <row r="85" spans="9:11" x14ac:dyDescent="0.2">
      <c r="I85" s="72" t="s">
        <v>1479</v>
      </c>
      <c r="J85" s="18">
        <v>0</v>
      </c>
      <c r="K85" s="18">
        <v>1429963</v>
      </c>
    </row>
    <row r="86" spans="9:11" x14ac:dyDescent="0.2">
      <c r="I86" s="44" t="s">
        <v>1448</v>
      </c>
      <c r="J86" s="18">
        <v>0</v>
      </c>
      <c r="K86" s="18">
        <v>44221</v>
      </c>
    </row>
    <row r="87" spans="9:11" x14ac:dyDescent="0.2">
      <c r="I87" s="72" t="s">
        <v>1447</v>
      </c>
      <c r="J87" s="18">
        <v>0</v>
      </c>
      <c r="K87" s="18">
        <v>44221</v>
      </c>
    </row>
    <row r="88" spans="9:11" x14ac:dyDescent="0.2">
      <c r="I88" s="44" t="s">
        <v>1491</v>
      </c>
      <c r="J88" s="18">
        <v>0</v>
      </c>
      <c r="K88" s="18">
        <v>11303</v>
      </c>
    </row>
    <row r="89" spans="9:11" x14ac:dyDescent="0.2">
      <c r="I89" s="72" t="s">
        <v>1490</v>
      </c>
      <c r="J89" s="18">
        <v>0</v>
      </c>
      <c r="K89" s="18">
        <v>11303</v>
      </c>
    </row>
    <row r="90" spans="9:11" x14ac:dyDescent="0.2">
      <c r="I90" s="44" t="s">
        <v>1220</v>
      </c>
      <c r="J90" s="18">
        <v>0</v>
      </c>
      <c r="K90" s="18">
        <v>98065</v>
      </c>
    </row>
    <row r="91" spans="9:11" x14ac:dyDescent="0.2">
      <c r="I91" s="72" t="s">
        <v>1475</v>
      </c>
      <c r="J91" s="18">
        <v>0</v>
      </c>
      <c r="K91" s="18">
        <v>98065</v>
      </c>
    </row>
    <row r="92" spans="9:11" x14ac:dyDescent="0.2">
      <c r="I92" s="44" t="s">
        <v>1452</v>
      </c>
      <c r="J92" s="18">
        <v>0</v>
      </c>
      <c r="K92" s="18">
        <v>7460</v>
      </c>
    </row>
    <row r="93" spans="9:11" x14ac:dyDescent="0.2">
      <c r="I93" s="72" t="s">
        <v>1451</v>
      </c>
      <c r="J93" s="18">
        <v>0</v>
      </c>
      <c r="K93" s="18">
        <v>7460</v>
      </c>
    </row>
    <row r="94" spans="9:11" x14ac:dyDescent="0.2">
      <c r="I94" s="44" t="s">
        <v>1162</v>
      </c>
      <c r="J94" s="18">
        <v>0</v>
      </c>
      <c r="K94" s="18">
        <v>139492</v>
      </c>
    </row>
    <row r="95" spans="9:11" x14ac:dyDescent="0.2">
      <c r="I95" s="72" t="s">
        <v>1463</v>
      </c>
      <c r="J95" s="18">
        <v>0</v>
      </c>
      <c r="K95" s="18">
        <v>5855</v>
      </c>
    </row>
    <row r="96" spans="9:11" x14ac:dyDescent="0.2">
      <c r="I96" s="72" t="s">
        <v>1466</v>
      </c>
      <c r="J96" s="18">
        <v>0</v>
      </c>
      <c r="K96" s="18">
        <v>29223</v>
      </c>
    </row>
    <row r="97" spans="9:11" x14ac:dyDescent="0.2">
      <c r="I97" s="72" t="s">
        <v>1444</v>
      </c>
      <c r="J97" s="18">
        <v>0</v>
      </c>
      <c r="K97" s="18">
        <v>104414</v>
      </c>
    </row>
    <row r="98" spans="9:11" x14ac:dyDescent="0.2">
      <c r="I98" s="44" t="s">
        <v>1457</v>
      </c>
      <c r="J98" s="18">
        <v>0</v>
      </c>
      <c r="K98" s="18">
        <v>43797</v>
      </c>
    </row>
    <row r="99" spans="9:11" x14ac:dyDescent="0.2">
      <c r="I99" s="72" t="s">
        <v>1456</v>
      </c>
      <c r="J99" s="18">
        <v>0</v>
      </c>
      <c r="K99" s="18">
        <v>43797</v>
      </c>
    </row>
    <row r="100" spans="9:11" x14ac:dyDescent="0.2">
      <c r="I100" s="44" t="s">
        <v>1165</v>
      </c>
      <c r="J100" s="18">
        <v>44</v>
      </c>
      <c r="K100" s="18">
        <v>3380213</v>
      </c>
    </row>
  </sheetData>
  <sortState xmlns:xlrd2="http://schemas.microsoft.com/office/spreadsheetml/2017/richdata2" ref="A9:P58">
    <sortCondition ref="C8:C58"/>
  </sortState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1FAE-9DDA-40B4-93B5-A2AFA09B2108}">
  <sheetPr>
    <tabColor rgb="FF00B0F0"/>
  </sheetPr>
  <dimension ref="A2:Q17"/>
  <sheetViews>
    <sheetView workbookViewId="0">
      <pane ySplit="8" topLeftCell="A9" activePane="bottomLeft" state="frozen"/>
      <selection pane="bottomLeft" activeCell="J25" sqref="J25"/>
    </sheetView>
  </sheetViews>
  <sheetFormatPr defaultRowHeight="12.75" x14ac:dyDescent="0.2"/>
  <cols>
    <col min="2" max="2" width="5.140625" bestFit="1" customWidth="1"/>
    <col min="3" max="3" width="12.85546875" bestFit="1" customWidth="1"/>
    <col min="4" max="4" width="8" bestFit="1" customWidth="1"/>
    <col min="5" max="5" width="3.28515625" bestFit="1" customWidth="1"/>
    <col min="6" max="6" width="9.7109375" bestFit="1" customWidth="1"/>
    <col min="7" max="7" width="9.42578125" bestFit="1" customWidth="1"/>
    <col min="8" max="8" width="11" bestFit="1" customWidth="1"/>
    <col min="9" max="9" width="6.7109375" bestFit="1" customWidth="1"/>
    <col min="10" max="10" width="15.42578125" bestFit="1" customWidth="1"/>
    <col min="11" max="11" width="7.7109375" bestFit="1" customWidth="1"/>
    <col min="12" max="12" width="16.28515625" bestFit="1" customWidth="1"/>
    <col min="13" max="13" width="16.140625" bestFit="1" customWidth="1"/>
    <col min="14" max="14" width="16" bestFit="1" customWidth="1"/>
    <col min="15" max="15" width="15.7109375" bestFit="1" customWidth="1"/>
    <col min="16" max="16" width="11.85546875" bestFit="1" customWidth="1"/>
    <col min="17" max="17" width="12.7109375" bestFit="1" customWidth="1"/>
  </cols>
  <sheetData>
    <row r="2" spans="1:17" x14ac:dyDescent="0.2">
      <c r="A2" s="29" t="s">
        <v>233</v>
      </c>
      <c r="B2" s="30"/>
      <c r="C2" s="30"/>
      <c r="D2" s="30"/>
      <c r="E2" s="30"/>
      <c r="F2" s="30"/>
      <c r="G2" s="30"/>
      <c r="H2" s="30"/>
      <c r="I2" s="30"/>
      <c r="J2" s="31"/>
    </row>
    <row r="3" spans="1:17" x14ac:dyDescent="0.2">
      <c r="A3" s="32" t="s">
        <v>1239</v>
      </c>
      <c r="B3" s="33"/>
      <c r="C3" s="33"/>
      <c r="D3" s="33"/>
      <c r="E3" s="33"/>
      <c r="F3" s="33"/>
      <c r="G3" s="33"/>
      <c r="H3" s="33"/>
      <c r="I3" s="33"/>
      <c r="J3" s="34"/>
    </row>
    <row r="4" spans="1:17" x14ac:dyDescent="0.2">
      <c r="A4" s="32" t="s">
        <v>225</v>
      </c>
      <c r="B4" s="33"/>
      <c r="C4" s="33"/>
      <c r="D4" s="33"/>
      <c r="E4" s="33"/>
      <c r="F4" s="33"/>
      <c r="G4" s="33"/>
      <c r="H4" s="33"/>
      <c r="I4" s="33"/>
      <c r="J4" s="34"/>
    </row>
    <row r="5" spans="1:17" x14ac:dyDescent="0.2">
      <c r="A5" s="32" t="s">
        <v>1508</v>
      </c>
      <c r="B5" s="33"/>
      <c r="C5" s="33"/>
      <c r="D5" s="33"/>
      <c r="E5" s="33"/>
      <c r="F5" s="33"/>
      <c r="G5" s="33"/>
      <c r="H5" s="33"/>
      <c r="I5" s="33"/>
      <c r="J5" s="34"/>
    </row>
    <row r="6" spans="1:17" x14ac:dyDescent="0.2">
      <c r="A6" s="35" t="s">
        <v>226</v>
      </c>
      <c r="B6" s="36"/>
      <c r="C6" s="36"/>
      <c r="D6" s="36"/>
      <c r="E6" s="36"/>
      <c r="F6" s="36"/>
      <c r="G6" s="36"/>
      <c r="H6" s="36"/>
      <c r="I6" s="36"/>
      <c r="J6" s="37"/>
    </row>
    <row r="8" spans="1:17" ht="22.5" x14ac:dyDescent="0.2">
      <c r="A8" s="38" t="s">
        <v>227</v>
      </c>
      <c r="B8" s="38" t="s">
        <v>234</v>
      </c>
      <c r="C8" s="38" t="s">
        <v>235</v>
      </c>
      <c r="D8" s="38" t="s">
        <v>236</v>
      </c>
      <c r="E8" s="38" t="s">
        <v>237</v>
      </c>
      <c r="F8" s="38" t="s">
        <v>238</v>
      </c>
      <c r="G8" s="38" t="s">
        <v>239</v>
      </c>
      <c r="H8" s="38" t="s">
        <v>240</v>
      </c>
      <c r="I8" s="38" t="s">
        <v>241</v>
      </c>
      <c r="J8" s="38" t="s">
        <v>242</v>
      </c>
      <c r="K8" s="38" t="s">
        <v>1243</v>
      </c>
      <c r="L8" s="38" t="s">
        <v>229</v>
      </c>
      <c r="M8" s="38" t="s">
        <v>230</v>
      </c>
      <c r="N8" s="38" t="s">
        <v>231</v>
      </c>
      <c r="O8" s="38" t="s">
        <v>232</v>
      </c>
      <c r="P8" s="38" t="s">
        <v>244</v>
      </c>
    </row>
    <row r="9" spans="1:17" x14ac:dyDescent="0.2">
      <c r="A9" s="24" t="s">
        <v>1509</v>
      </c>
      <c r="B9" s="27"/>
      <c r="C9" s="27"/>
      <c r="D9" s="27"/>
      <c r="E9" s="27"/>
      <c r="F9" s="27"/>
      <c r="G9" s="27"/>
      <c r="H9" s="27"/>
      <c r="I9" s="27"/>
      <c r="J9" s="27"/>
      <c r="K9" s="40"/>
      <c r="L9" s="28"/>
      <c r="M9" s="28"/>
      <c r="N9" s="28"/>
      <c r="O9" s="28"/>
      <c r="P9" s="27"/>
    </row>
    <row r="10" spans="1:17" x14ac:dyDescent="0.2">
      <c r="A10" s="21" t="s">
        <v>1309</v>
      </c>
      <c r="B10" s="20" t="s">
        <v>1160</v>
      </c>
      <c r="C10" s="39">
        <v>46008</v>
      </c>
      <c r="D10" s="20" t="s">
        <v>108</v>
      </c>
      <c r="E10" s="20" t="s">
        <v>1300</v>
      </c>
      <c r="F10" s="20" t="s">
        <v>1310</v>
      </c>
      <c r="G10" s="20" t="s">
        <v>1245</v>
      </c>
      <c r="H10" s="20" t="s">
        <v>1245</v>
      </c>
      <c r="I10" s="20" t="s">
        <v>1245</v>
      </c>
      <c r="J10" s="20" t="s">
        <v>1311</v>
      </c>
      <c r="K10" s="41" t="s">
        <v>249</v>
      </c>
      <c r="L10" s="22">
        <v>125000</v>
      </c>
      <c r="M10" s="22">
        <v>0</v>
      </c>
      <c r="N10" s="22">
        <v>125000</v>
      </c>
      <c r="O10" s="22">
        <v>0</v>
      </c>
      <c r="P10" s="20" t="s">
        <v>1301</v>
      </c>
    </row>
    <row r="11" spans="1:17" x14ac:dyDescent="0.2">
      <c r="A11" s="21" t="s">
        <v>1309</v>
      </c>
      <c r="B11" s="20" t="s">
        <v>1160</v>
      </c>
      <c r="C11" s="39">
        <v>46022</v>
      </c>
      <c r="D11" s="20" t="s">
        <v>143</v>
      </c>
      <c r="E11" s="20" t="s">
        <v>247</v>
      </c>
      <c r="F11" s="20" t="s">
        <v>1312</v>
      </c>
      <c r="G11" s="20" t="s">
        <v>1245</v>
      </c>
      <c r="H11" s="20" t="s">
        <v>1245</v>
      </c>
      <c r="I11" s="20" t="s">
        <v>1245</v>
      </c>
      <c r="J11" s="20" t="s">
        <v>1314</v>
      </c>
      <c r="K11" s="41" t="s">
        <v>1245</v>
      </c>
      <c r="L11" s="22">
        <v>903879</v>
      </c>
      <c r="M11" s="22">
        <v>0</v>
      </c>
      <c r="N11" s="22">
        <v>1028879</v>
      </c>
      <c r="O11" s="22">
        <v>0</v>
      </c>
      <c r="P11" s="20" t="s">
        <v>1245</v>
      </c>
    </row>
    <row r="12" spans="1:17" x14ac:dyDescent="0.2">
      <c r="A12" s="21" t="s">
        <v>1309</v>
      </c>
      <c r="B12" s="20" t="s">
        <v>1160</v>
      </c>
      <c r="C12" s="39">
        <v>46022</v>
      </c>
      <c r="D12" s="20" t="s">
        <v>144</v>
      </c>
      <c r="E12" s="20" t="s">
        <v>247</v>
      </c>
      <c r="F12" s="20" t="s">
        <v>1312</v>
      </c>
      <c r="G12" s="20" t="s">
        <v>1245</v>
      </c>
      <c r="H12" s="20" t="s">
        <v>1245</v>
      </c>
      <c r="I12" s="20" t="s">
        <v>1245</v>
      </c>
      <c r="J12" s="20" t="s">
        <v>1313</v>
      </c>
      <c r="K12" s="41" t="s">
        <v>1245</v>
      </c>
      <c r="L12" s="22">
        <v>1065721</v>
      </c>
      <c r="M12" s="22">
        <v>0</v>
      </c>
      <c r="N12" s="22">
        <v>2094600</v>
      </c>
      <c r="O12" s="22">
        <v>0</v>
      </c>
      <c r="P12" s="20" t="s">
        <v>1245</v>
      </c>
    </row>
    <row r="13" spans="1:17" x14ac:dyDescent="0.2">
      <c r="A13" s="21" t="s">
        <v>1309</v>
      </c>
      <c r="B13" s="20" t="s">
        <v>1160</v>
      </c>
      <c r="C13" s="39">
        <v>46022</v>
      </c>
      <c r="D13" s="20" t="s">
        <v>159</v>
      </c>
      <c r="E13" s="20" t="s">
        <v>247</v>
      </c>
      <c r="F13" s="20" t="s">
        <v>1312</v>
      </c>
      <c r="G13" s="20" t="s">
        <v>1245</v>
      </c>
      <c r="H13" s="20" t="s">
        <v>1245</v>
      </c>
      <c r="I13" s="20" t="s">
        <v>1245</v>
      </c>
      <c r="J13" s="20" t="s">
        <v>1315</v>
      </c>
      <c r="K13" s="41" t="s">
        <v>1245</v>
      </c>
      <c r="L13" s="22">
        <v>707097</v>
      </c>
      <c r="M13" s="22">
        <v>0</v>
      </c>
      <c r="N13" s="22">
        <v>2801697</v>
      </c>
      <c r="O13" s="22">
        <v>0</v>
      </c>
      <c r="P13" s="20" t="s">
        <v>1245</v>
      </c>
    </row>
    <row r="14" spans="1:17" x14ac:dyDescent="0.2">
      <c r="A14" s="21" t="s">
        <v>1309</v>
      </c>
      <c r="B14" s="20" t="s">
        <v>1160</v>
      </c>
      <c r="C14" s="39">
        <v>46022</v>
      </c>
      <c r="D14" s="20" t="s">
        <v>210</v>
      </c>
      <c r="E14" s="20" t="s">
        <v>247</v>
      </c>
      <c r="F14" s="20" t="s">
        <v>1312</v>
      </c>
      <c r="G14" s="20" t="s">
        <v>1245</v>
      </c>
      <c r="H14" s="20" t="s">
        <v>1245</v>
      </c>
      <c r="I14" s="20" t="s">
        <v>1245</v>
      </c>
      <c r="J14" s="20" t="s">
        <v>1316</v>
      </c>
      <c r="K14" s="41" t="s">
        <v>1245</v>
      </c>
      <c r="L14" s="22">
        <v>0</v>
      </c>
      <c r="M14" s="22">
        <v>13315843</v>
      </c>
      <c r="N14" s="22">
        <v>0</v>
      </c>
      <c r="O14" s="22">
        <v>10514146</v>
      </c>
      <c r="P14" s="20" t="s">
        <v>1245</v>
      </c>
    </row>
    <row r="15" spans="1:17" x14ac:dyDescent="0.2">
      <c r="A15" s="21" t="s">
        <v>1510</v>
      </c>
      <c r="B15" s="21"/>
      <c r="C15" s="21"/>
      <c r="D15" s="21"/>
      <c r="E15" s="21"/>
      <c r="F15" s="21"/>
      <c r="G15" s="21"/>
      <c r="H15" s="21"/>
      <c r="I15" s="21"/>
      <c r="J15" s="21"/>
      <c r="K15" s="42"/>
      <c r="L15" s="23">
        <v>2801697</v>
      </c>
      <c r="M15" s="23">
        <v>13315843</v>
      </c>
      <c r="N15" s="23">
        <v>0</v>
      </c>
      <c r="O15" s="23">
        <v>10514146</v>
      </c>
      <c r="P15" s="21" t="s">
        <v>248</v>
      </c>
      <c r="Q15" s="18"/>
    </row>
    <row r="16" spans="1:17" x14ac:dyDescent="0.2">
      <c r="K16" s="41"/>
      <c r="L16" s="22"/>
      <c r="M16" s="22"/>
      <c r="N16" s="22"/>
      <c r="O16" s="22"/>
    </row>
    <row r="17" spans="11:15" x14ac:dyDescent="0.2">
      <c r="K17" s="41"/>
      <c r="L17" s="22"/>
      <c r="M17" s="22"/>
      <c r="N17" s="22"/>
      <c r="O17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8486-2090-40B0-8B07-82317CBCFB53}">
  <sheetPr>
    <tabColor rgb="FF00B0F0"/>
  </sheetPr>
  <dimension ref="A2:R96"/>
  <sheetViews>
    <sheetView workbookViewId="0">
      <pane ySplit="8" topLeftCell="A9" activePane="bottomLeft" state="frozen"/>
      <selection pane="bottomLeft" activeCell="K95" sqref="K95:L95"/>
    </sheetView>
  </sheetViews>
  <sheetFormatPr defaultRowHeight="12.75" x14ac:dyDescent="0.2"/>
  <cols>
    <col min="2" max="2" width="5.28515625" bestFit="1" customWidth="1"/>
    <col min="3" max="3" width="8.85546875" bestFit="1" customWidth="1"/>
    <col min="4" max="5" width="8.7109375" bestFit="1" customWidth="1"/>
    <col min="6" max="6" width="3.42578125" bestFit="1" customWidth="1"/>
    <col min="7" max="7" width="8.42578125" bestFit="1" customWidth="1"/>
    <col min="8" max="8" width="10.7109375" bestFit="1" customWidth="1"/>
    <col min="9" max="9" width="22.140625" bestFit="1" customWidth="1"/>
    <col min="10" max="10" width="37.140625" bestFit="1" customWidth="1"/>
    <col min="11" max="11" width="10" bestFit="1" customWidth="1"/>
    <col min="12" max="12" width="10.85546875" bestFit="1" customWidth="1"/>
    <col min="13" max="14" width="10" bestFit="1" customWidth="1"/>
    <col min="15" max="15" width="8.140625" bestFit="1" customWidth="1"/>
    <col min="16" max="16" width="8.28515625" bestFit="1" customWidth="1"/>
    <col min="18" max="18" width="22.7109375" bestFit="1" customWidth="1"/>
  </cols>
  <sheetData>
    <row r="2" spans="1:18" x14ac:dyDescent="0.2">
      <c r="A2" s="29" t="s">
        <v>1705</v>
      </c>
      <c r="B2" s="30"/>
      <c r="C2" s="30"/>
      <c r="D2" s="30"/>
      <c r="E2" s="30"/>
      <c r="F2" s="30"/>
      <c r="G2" s="30"/>
      <c r="H2" s="30"/>
      <c r="I2" s="30"/>
      <c r="J2" s="31"/>
    </row>
    <row r="3" spans="1:18" x14ac:dyDescent="0.2">
      <c r="A3" s="32" t="s">
        <v>1547</v>
      </c>
      <c r="B3" s="33"/>
      <c r="C3" s="33"/>
      <c r="D3" s="33"/>
      <c r="E3" s="33"/>
      <c r="F3" s="33"/>
      <c r="G3" s="33"/>
      <c r="H3" s="33"/>
      <c r="I3" s="33"/>
      <c r="J3" s="34"/>
    </row>
    <row r="4" spans="1:18" x14ac:dyDescent="0.2">
      <c r="A4" s="32" t="s">
        <v>225</v>
      </c>
      <c r="B4" s="33"/>
      <c r="C4" s="33"/>
      <c r="D4" s="33"/>
      <c r="E4" s="33"/>
      <c r="F4" s="33"/>
      <c r="G4" s="33"/>
      <c r="H4" s="33"/>
      <c r="I4" s="33"/>
      <c r="J4" s="34"/>
    </row>
    <row r="5" spans="1:18" x14ac:dyDescent="0.2">
      <c r="A5" s="32" t="s">
        <v>1706</v>
      </c>
      <c r="B5" s="33"/>
      <c r="C5" s="33"/>
      <c r="D5" s="33"/>
      <c r="E5" s="33"/>
      <c r="F5" s="33"/>
      <c r="G5" s="33"/>
      <c r="H5" s="33"/>
      <c r="I5" s="33"/>
      <c r="J5" s="34"/>
    </row>
    <row r="6" spans="1:18" x14ac:dyDescent="0.2">
      <c r="A6" s="35" t="s">
        <v>226</v>
      </c>
      <c r="B6" s="36"/>
      <c r="C6" s="36"/>
      <c r="D6" s="36"/>
      <c r="E6" s="36"/>
      <c r="F6" s="36"/>
      <c r="G6" s="36"/>
      <c r="H6" s="36"/>
      <c r="I6" s="36"/>
      <c r="J6" s="37"/>
    </row>
    <row r="8" spans="1:18" ht="22.5" x14ac:dyDescent="0.2">
      <c r="A8" s="38" t="s">
        <v>227</v>
      </c>
      <c r="B8" s="38" t="s">
        <v>234</v>
      </c>
      <c r="C8" s="38" t="s">
        <v>235</v>
      </c>
      <c r="D8" s="38" t="s">
        <v>1549</v>
      </c>
      <c r="E8" s="38" t="s">
        <v>1550</v>
      </c>
      <c r="F8" s="38" t="s">
        <v>237</v>
      </c>
      <c r="G8" s="38" t="s">
        <v>1551</v>
      </c>
      <c r="H8" s="38" t="s">
        <v>239</v>
      </c>
      <c r="I8" s="38" t="s">
        <v>1552</v>
      </c>
      <c r="J8" s="38" t="s">
        <v>242</v>
      </c>
      <c r="K8" s="38" t="s">
        <v>1553</v>
      </c>
      <c r="L8" s="38" t="s">
        <v>1554</v>
      </c>
      <c r="M8" s="38" t="s">
        <v>1555</v>
      </c>
      <c r="N8" s="38" t="s">
        <v>1556</v>
      </c>
      <c r="O8" s="38" t="s">
        <v>1557</v>
      </c>
      <c r="P8" s="38" t="s">
        <v>1558</v>
      </c>
      <c r="Q8" s="38" t="s">
        <v>1559</v>
      </c>
      <c r="R8" s="38" t="s">
        <v>244</v>
      </c>
    </row>
    <row r="9" spans="1:18" x14ac:dyDescent="0.2">
      <c r="A9" s="59" t="s">
        <v>1707</v>
      </c>
      <c r="B9" s="59"/>
      <c r="C9" s="59"/>
      <c r="D9" s="59"/>
      <c r="E9" s="59"/>
      <c r="F9" s="59"/>
      <c r="G9" s="59"/>
      <c r="H9" s="59"/>
      <c r="I9" s="59"/>
      <c r="J9" s="61"/>
      <c r="K9" s="61"/>
      <c r="L9" s="61"/>
      <c r="M9" s="61"/>
      <c r="N9" s="61"/>
      <c r="O9" s="61"/>
      <c r="P9" s="59"/>
      <c r="Q9" s="63"/>
      <c r="R9" s="59" t="s">
        <v>248</v>
      </c>
    </row>
    <row r="10" spans="1:18" x14ac:dyDescent="0.2">
      <c r="A10" s="21" t="s">
        <v>139</v>
      </c>
      <c r="B10" s="20" t="s">
        <v>246</v>
      </c>
      <c r="C10" s="39">
        <v>44760</v>
      </c>
      <c r="D10" s="39">
        <v>44760</v>
      </c>
      <c r="E10" s="39">
        <v>44760</v>
      </c>
      <c r="F10" s="20" t="s">
        <v>249</v>
      </c>
      <c r="G10" s="20" t="s">
        <v>1245</v>
      </c>
      <c r="H10" s="20" t="s">
        <v>1708</v>
      </c>
      <c r="I10" s="20" t="s">
        <v>1709</v>
      </c>
      <c r="J10" s="22" t="s">
        <v>1710</v>
      </c>
      <c r="K10" s="22">
        <v>0</v>
      </c>
      <c r="L10" s="22">
        <v>4010680</v>
      </c>
      <c r="M10" s="22">
        <v>0</v>
      </c>
      <c r="N10" s="22">
        <v>4010680</v>
      </c>
      <c r="O10" s="62">
        <v>-9780</v>
      </c>
      <c r="P10" s="60" t="s">
        <v>1711</v>
      </c>
      <c r="Q10" s="64">
        <v>410.09</v>
      </c>
      <c r="R10" s="20" t="s">
        <v>1712</v>
      </c>
    </row>
    <row r="11" spans="1:18" x14ac:dyDescent="0.2">
      <c r="A11" s="21" t="s">
        <v>139</v>
      </c>
      <c r="B11" s="20" t="s">
        <v>246</v>
      </c>
      <c r="C11" s="39">
        <v>44762</v>
      </c>
      <c r="D11" s="20" t="s">
        <v>1585</v>
      </c>
      <c r="E11" s="20" t="s">
        <v>1585</v>
      </c>
      <c r="F11" s="20" t="s">
        <v>249</v>
      </c>
      <c r="G11" s="20" t="s">
        <v>1245</v>
      </c>
      <c r="H11" s="20" t="s">
        <v>1708</v>
      </c>
      <c r="I11" s="20" t="s">
        <v>1709</v>
      </c>
      <c r="J11" s="22" t="s">
        <v>1713</v>
      </c>
      <c r="K11" s="22">
        <v>1909687</v>
      </c>
      <c r="L11" s="22">
        <v>0</v>
      </c>
      <c r="M11" s="22">
        <v>0</v>
      </c>
      <c r="N11" s="22">
        <v>2100993</v>
      </c>
      <c r="O11" s="62">
        <v>4656.75</v>
      </c>
      <c r="P11" s="60" t="s">
        <v>1711</v>
      </c>
      <c r="Q11" s="64">
        <v>410.09</v>
      </c>
      <c r="R11" s="20" t="s">
        <v>1245</v>
      </c>
    </row>
    <row r="12" spans="1:18" x14ac:dyDescent="0.2">
      <c r="A12" s="59" t="s">
        <v>1714</v>
      </c>
      <c r="B12" s="59"/>
      <c r="C12" s="59"/>
      <c r="D12" s="59"/>
      <c r="E12" s="59"/>
      <c r="F12" s="59"/>
      <c r="G12" s="59"/>
      <c r="H12" s="59"/>
      <c r="I12" s="59"/>
      <c r="J12" s="61" t="s">
        <v>248</v>
      </c>
      <c r="K12" s="61">
        <v>1909687</v>
      </c>
      <c r="L12" s="61">
        <v>4010680</v>
      </c>
      <c r="M12" s="61">
        <v>0</v>
      </c>
      <c r="N12" s="61">
        <v>2100993</v>
      </c>
      <c r="O12" s="61">
        <v>-5123.25</v>
      </c>
      <c r="P12" s="59" t="s">
        <v>1711</v>
      </c>
      <c r="Q12" s="63"/>
      <c r="R12" s="21" t="s">
        <v>248</v>
      </c>
    </row>
    <row r="13" spans="1:18" x14ac:dyDescent="0.2">
      <c r="J13" s="22"/>
      <c r="K13" s="22"/>
      <c r="L13" s="22"/>
      <c r="M13" s="22"/>
      <c r="N13" s="22"/>
      <c r="O13" s="62"/>
      <c r="P13" s="60"/>
      <c r="Q13" s="64"/>
    </row>
    <row r="14" spans="1:18" x14ac:dyDescent="0.2">
      <c r="A14" s="59" t="s">
        <v>1330</v>
      </c>
      <c r="B14" s="59"/>
      <c r="C14" s="59"/>
      <c r="D14" s="59"/>
      <c r="E14" s="59"/>
      <c r="F14" s="59"/>
      <c r="G14" s="59"/>
      <c r="H14" s="59"/>
      <c r="I14" s="59"/>
      <c r="J14" s="61"/>
      <c r="K14" s="61"/>
      <c r="L14" s="61"/>
      <c r="M14" s="61"/>
      <c r="N14" s="61"/>
      <c r="O14" s="61"/>
      <c r="P14" s="59"/>
      <c r="Q14" s="63"/>
      <c r="R14" s="59" t="s">
        <v>248</v>
      </c>
    </row>
    <row r="15" spans="1:18" x14ac:dyDescent="0.2">
      <c r="A15" s="21" t="s">
        <v>137</v>
      </c>
      <c r="B15" s="20" t="s">
        <v>246</v>
      </c>
      <c r="C15" s="39">
        <v>45665</v>
      </c>
      <c r="D15" s="39">
        <v>45636</v>
      </c>
      <c r="E15" s="39">
        <v>45665</v>
      </c>
      <c r="F15" s="20" t="s">
        <v>251</v>
      </c>
      <c r="G15" s="20" t="s">
        <v>1245</v>
      </c>
      <c r="H15" s="20" t="s">
        <v>1328</v>
      </c>
      <c r="I15" s="20" t="s">
        <v>1329</v>
      </c>
      <c r="J15" s="22" t="s">
        <v>1715</v>
      </c>
      <c r="K15" s="22">
        <v>0</v>
      </c>
      <c r="L15" s="22">
        <v>116496</v>
      </c>
      <c r="M15" s="22">
        <v>0</v>
      </c>
      <c r="N15" s="22">
        <v>116496</v>
      </c>
      <c r="O15" s="62"/>
      <c r="P15" s="60" t="s">
        <v>1245</v>
      </c>
      <c r="Q15" s="64"/>
      <c r="R15" s="20" t="s">
        <v>1716</v>
      </c>
    </row>
    <row r="16" spans="1:18" x14ac:dyDescent="0.2">
      <c r="A16" s="59" t="s">
        <v>1717</v>
      </c>
      <c r="B16" s="59"/>
      <c r="C16" s="59"/>
      <c r="D16" s="59"/>
      <c r="E16" s="59"/>
      <c r="F16" s="59"/>
      <c r="G16" s="59"/>
      <c r="H16" s="59"/>
      <c r="I16" s="59"/>
      <c r="J16" s="61" t="s">
        <v>248</v>
      </c>
      <c r="K16" s="61">
        <v>0</v>
      </c>
      <c r="L16" s="61">
        <v>116496</v>
      </c>
      <c r="M16" s="61">
        <v>0</v>
      </c>
      <c r="N16" s="61">
        <v>116496</v>
      </c>
      <c r="O16" s="61"/>
      <c r="P16" s="59"/>
      <c r="Q16" s="63"/>
      <c r="R16" s="21" t="s">
        <v>248</v>
      </c>
    </row>
    <row r="17" spans="1:18" x14ac:dyDescent="0.2">
      <c r="J17" s="22"/>
      <c r="K17" s="22"/>
      <c r="L17" s="22"/>
      <c r="M17" s="22"/>
      <c r="N17" s="22"/>
      <c r="O17" s="62"/>
      <c r="P17" s="60"/>
      <c r="Q17" s="64"/>
    </row>
    <row r="18" spans="1:18" x14ac:dyDescent="0.2">
      <c r="A18" s="59" t="s">
        <v>1718</v>
      </c>
      <c r="B18" s="59"/>
      <c r="C18" s="59"/>
      <c r="D18" s="59"/>
      <c r="E18" s="59"/>
      <c r="F18" s="59"/>
      <c r="G18" s="59"/>
      <c r="H18" s="59"/>
      <c r="I18" s="59"/>
      <c r="J18" s="61"/>
      <c r="K18" s="61"/>
      <c r="L18" s="61"/>
      <c r="M18" s="61"/>
      <c r="N18" s="61"/>
      <c r="O18" s="61"/>
      <c r="P18" s="59"/>
      <c r="Q18" s="63"/>
      <c r="R18" s="59" t="s">
        <v>248</v>
      </c>
    </row>
    <row r="19" spans="1:18" x14ac:dyDescent="0.2">
      <c r="A19" s="21" t="s">
        <v>137</v>
      </c>
      <c r="B19" s="20" t="s">
        <v>1160</v>
      </c>
      <c r="C19" s="39">
        <v>46021</v>
      </c>
      <c r="D19" s="39">
        <v>46027</v>
      </c>
      <c r="E19" s="39">
        <v>46058</v>
      </c>
      <c r="F19" s="20" t="s">
        <v>251</v>
      </c>
      <c r="G19" s="20" t="s">
        <v>1245</v>
      </c>
      <c r="H19" s="20" t="s">
        <v>1719</v>
      </c>
      <c r="I19" s="20" t="s">
        <v>1720</v>
      </c>
      <c r="J19" s="22" t="s">
        <v>1721</v>
      </c>
      <c r="K19" s="22">
        <v>0</v>
      </c>
      <c r="L19" s="22">
        <v>152400</v>
      </c>
      <c r="M19" s="22">
        <v>0</v>
      </c>
      <c r="N19" s="22">
        <v>152400</v>
      </c>
      <c r="O19" s="62"/>
      <c r="P19" s="60" t="s">
        <v>1245</v>
      </c>
      <c r="Q19" s="64"/>
      <c r="R19" s="20" t="s">
        <v>1722</v>
      </c>
    </row>
    <row r="20" spans="1:18" x14ac:dyDescent="0.2">
      <c r="A20" s="59" t="s">
        <v>1723</v>
      </c>
      <c r="B20" s="59"/>
      <c r="C20" s="59"/>
      <c r="D20" s="59"/>
      <c r="E20" s="59"/>
      <c r="F20" s="59"/>
      <c r="G20" s="59"/>
      <c r="H20" s="59"/>
      <c r="I20" s="59"/>
      <c r="J20" s="61" t="s">
        <v>248</v>
      </c>
      <c r="K20" s="61">
        <v>0</v>
      </c>
      <c r="L20" s="61">
        <v>152400</v>
      </c>
      <c r="M20" s="61">
        <v>0</v>
      </c>
      <c r="N20" s="61">
        <v>152400</v>
      </c>
      <c r="O20" s="61"/>
      <c r="P20" s="59"/>
      <c r="Q20" s="63"/>
      <c r="R20" s="21" t="s">
        <v>248</v>
      </c>
    </row>
    <row r="21" spans="1:18" x14ac:dyDescent="0.2">
      <c r="J21" s="22"/>
      <c r="K21" s="22"/>
      <c r="L21" s="22"/>
      <c r="M21" s="22"/>
      <c r="N21" s="22"/>
      <c r="O21" s="62"/>
      <c r="P21" s="60"/>
      <c r="Q21" s="64"/>
    </row>
    <row r="22" spans="1:18" x14ac:dyDescent="0.2">
      <c r="A22" s="59" t="s">
        <v>1724</v>
      </c>
      <c r="B22" s="59"/>
      <c r="C22" s="59"/>
      <c r="D22" s="59"/>
      <c r="E22" s="59"/>
      <c r="F22" s="59"/>
      <c r="G22" s="59"/>
      <c r="H22" s="59"/>
      <c r="I22" s="59"/>
      <c r="J22" s="61"/>
      <c r="K22" s="61"/>
      <c r="L22" s="61"/>
      <c r="M22" s="61"/>
      <c r="N22" s="61"/>
      <c r="O22" s="61"/>
      <c r="P22" s="59"/>
      <c r="Q22" s="63"/>
      <c r="R22" s="59" t="s">
        <v>248</v>
      </c>
    </row>
    <row r="23" spans="1:18" x14ac:dyDescent="0.2">
      <c r="A23" s="21" t="s">
        <v>137</v>
      </c>
      <c r="B23" s="20" t="s">
        <v>258</v>
      </c>
      <c r="C23" s="39">
        <v>45803</v>
      </c>
      <c r="D23" s="20" t="s">
        <v>1585</v>
      </c>
      <c r="E23" s="20" t="s">
        <v>1585</v>
      </c>
      <c r="F23" s="20" t="s">
        <v>1161</v>
      </c>
      <c r="G23" s="20" t="s">
        <v>1725</v>
      </c>
      <c r="H23" s="20" t="s">
        <v>1245</v>
      </c>
      <c r="I23" s="20" t="s">
        <v>1245</v>
      </c>
      <c r="J23" s="22" t="s">
        <v>1726</v>
      </c>
      <c r="K23" s="22">
        <v>487500</v>
      </c>
      <c r="L23" s="22">
        <v>0</v>
      </c>
      <c r="M23" s="22">
        <v>487500</v>
      </c>
      <c r="N23" s="22">
        <v>0</v>
      </c>
      <c r="O23" s="62"/>
      <c r="P23" s="60" t="s">
        <v>1245</v>
      </c>
      <c r="Q23" s="64"/>
      <c r="R23" s="20" t="s">
        <v>1245</v>
      </c>
    </row>
    <row r="24" spans="1:18" x14ac:dyDescent="0.2">
      <c r="A24" s="21" t="s">
        <v>137</v>
      </c>
      <c r="B24" s="20" t="s">
        <v>1160</v>
      </c>
      <c r="C24" s="39">
        <v>46004</v>
      </c>
      <c r="D24" s="39">
        <v>46009</v>
      </c>
      <c r="E24" s="39">
        <v>46017</v>
      </c>
      <c r="F24" s="20" t="s">
        <v>251</v>
      </c>
      <c r="G24" s="20" t="s">
        <v>1245</v>
      </c>
      <c r="H24" s="20" t="s">
        <v>1727</v>
      </c>
      <c r="I24" s="20" t="s">
        <v>1728</v>
      </c>
      <c r="J24" s="22" t="s">
        <v>202</v>
      </c>
      <c r="K24" s="22">
        <v>0</v>
      </c>
      <c r="L24" s="22">
        <v>160000</v>
      </c>
      <c r="M24" s="22">
        <v>327500</v>
      </c>
      <c r="N24" s="22">
        <v>0</v>
      </c>
      <c r="O24" s="62"/>
      <c r="P24" s="60" t="s">
        <v>1245</v>
      </c>
      <c r="Q24" s="64"/>
      <c r="R24" s="20" t="s">
        <v>1729</v>
      </c>
    </row>
    <row r="25" spans="1:18" x14ac:dyDescent="0.2">
      <c r="A25" s="21" t="s">
        <v>137</v>
      </c>
      <c r="B25" s="20" t="s">
        <v>1160</v>
      </c>
      <c r="C25" s="39">
        <v>46013</v>
      </c>
      <c r="D25" s="20" t="s">
        <v>1585</v>
      </c>
      <c r="E25" s="20" t="s">
        <v>1585</v>
      </c>
      <c r="F25" s="20" t="s">
        <v>1161</v>
      </c>
      <c r="G25" s="20" t="s">
        <v>1730</v>
      </c>
      <c r="H25" s="20" t="s">
        <v>1245</v>
      </c>
      <c r="I25" s="20" t="s">
        <v>1245</v>
      </c>
      <c r="J25" s="22" t="s">
        <v>1731</v>
      </c>
      <c r="K25" s="22">
        <v>670000</v>
      </c>
      <c r="L25" s="22">
        <v>0</v>
      </c>
      <c r="M25" s="22">
        <v>997500</v>
      </c>
      <c r="N25" s="22">
        <v>0</v>
      </c>
      <c r="O25" s="62"/>
      <c r="P25" s="60" t="s">
        <v>1245</v>
      </c>
      <c r="Q25" s="64"/>
      <c r="R25" s="20" t="s">
        <v>1732</v>
      </c>
    </row>
    <row r="26" spans="1:18" x14ac:dyDescent="0.2">
      <c r="A26" s="21" t="s">
        <v>137</v>
      </c>
      <c r="B26" s="20" t="s">
        <v>1160</v>
      </c>
      <c r="C26" s="39">
        <v>46022</v>
      </c>
      <c r="D26" s="39">
        <v>46043</v>
      </c>
      <c r="E26" s="39">
        <v>46051</v>
      </c>
      <c r="F26" s="20" t="s">
        <v>251</v>
      </c>
      <c r="G26" s="20" t="s">
        <v>1245</v>
      </c>
      <c r="H26" s="20" t="s">
        <v>1733</v>
      </c>
      <c r="I26" s="20" t="s">
        <v>1734</v>
      </c>
      <c r="J26" s="22" t="s">
        <v>1735</v>
      </c>
      <c r="K26" s="22">
        <v>0</v>
      </c>
      <c r="L26" s="22">
        <v>110000</v>
      </c>
      <c r="M26" s="22">
        <v>887500</v>
      </c>
      <c r="N26" s="22">
        <v>0</v>
      </c>
      <c r="O26" s="62"/>
      <c r="P26" s="60" t="s">
        <v>1245</v>
      </c>
      <c r="Q26" s="64"/>
      <c r="R26" s="20" t="s">
        <v>1736</v>
      </c>
    </row>
    <row r="27" spans="1:18" x14ac:dyDescent="0.2">
      <c r="A27" s="59" t="s">
        <v>1737</v>
      </c>
      <c r="B27" s="59"/>
      <c r="C27" s="59"/>
      <c r="D27" s="59"/>
      <c r="E27" s="59"/>
      <c r="F27" s="59"/>
      <c r="G27" s="59"/>
      <c r="H27" s="59"/>
      <c r="I27" s="59"/>
      <c r="J27" s="61" t="s">
        <v>248</v>
      </c>
      <c r="K27" s="61">
        <v>1157500</v>
      </c>
      <c r="L27" s="61">
        <v>270000</v>
      </c>
      <c r="M27" s="61">
        <v>887500</v>
      </c>
      <c r="N27" s="61">
        <v>0</v>
      </c>
      <c r="O27" s="61"/>
      <c r="P27" s="59"/>
      <c r="Q27" s="63"/>
      <c r="R27" s="21" t="s">
        <v>248</v>
      </c>
    </row>
    <row r="28" spans="1:18" x14ac:dyDescent="0.2">
      <c r="J28" s="22"/>
      <c r="K28" s="22"/>
      <c r="L28" s="22"/>
      <c r="M28" s="22"/>
      <c r="N28" s="22"/>
      <c r="O28" s="62"/>
      <c r="P28" s="60"/>
      <c r="Q28" s="64"/>
    </row>
    <row r="29" spans="1:18" x14ac:dyDescent="0.2">
      <c r="A29" s="59" t="s">
        <v>1738</v>
      </c>
      <c r="B29" s="59"/>
      <c r="C29" s="59"/>
      <c r="D29" s="59"/>
      <c r="E29" s="59"/>
      <c r="F29" s="59"/>
      <c r="G29" s="59"/>
      <c r="H29" s="59"/>
      <c r="I29" s="59"/>
      <c r="J29" s="61"/>
      <c r="K29" s="61"/>
      <c r="L29" s="61"/>
      <c r="M29" s="61"/>
      <c r="N29" s="61"/>
      <c r="O29" s="61"/>
      <c r="P29" s="59"/>
      <c r="Q29" s="63"/>
      <c r="R29" s="59" t="s">
        <v>248</v>
      </c>
    </row>
    <row r="30" spans="1:18" x14ac:dyDescent="0.2">
      <c r="A30" s="21" t="s">
        <v>137</v>
      </c>
      <c r="B30" s="20" t="s">
        <v>246</v>
      </c>
      <c r="C30" s="39">
        <v>45446</v>
      </c>
      <c r="D30" s="39">
        <v>45460</v>
      </c>
      <c r="E30" s="39">
        <v>45446</v>
      </c>
      <c r="F30" s="20" t="s">
        <v>249</v>
      </c>
      <c r="G30" s="20" t="s">
        <v>1245</v>
      </c>
      <c r="H30" s="20" t="s">
        <v>1739</v>
      </c>
      <c r="I30" s="20" t="s">
        <v>1740</v>
      </c>
      <c r="J30" s="22" t="s">
        <v>1741</v>
      </c>
      <c r="K30" s="22">
        <v>0</v>
      </c>
      <c r="L30" s="22">
        <v>38150</v>
      </c>
      <c r="M30" s="22">
        <v>0</v>
      </c>
      <c r="N30" s="22">
        <v>38150</v>
      </c>
      <c r="O30" s="62"/>
      <c r="P30" s="60" t="s">
        <v>1245</v>
      </c>
      <c r="Q30" s="64"/>
      <c r="R30" s="20" t="s">
        <v>1245</v>
      </c>
    </row>
    <row r="31" spans="1:18" x14ac:dyDescent="0.2">
      <c r="A31" s="59" t="s">
        <v>1742</v>
      </c>
      <c r="B31" s="59"/>
      <c r="C31" s="59"/>
      <c r="D31" s="59"/>
      <c r="E31" s="59"/>
      <c r="F31" s="59"/>
      <c r="G31" s="59"/>
      <c r="H31" s="59"/>
      <c r="I31" s="59"/>
      <c r="J31" s="61" t="s">
        <v>248</v>
      </c>
      <c r="K31" s="61">
        <v>0</v>
      </c>
      <c r="L31" s="61">
        <v>38150</v>
      </c>
      <c r="M31" s="61">
        <v>0</v>
      </c>
      <c r="N31" s="61">
        <v>38150</v>
      </c>
      <c r="O31" s="61"/>
      <c r="P31" s="59"/>
      <c r="Q31" s="63"/>
      <c r="R31" s="21" t="s">
        <v>248</v>
      </c>
    </row>
    <row r="32" spans="1:18" x14ac:dyDescent="0.2">
      <c r="J32" s="22"/>
      <c r="K32" s="22"/>
      <c r="L32" s="22"/>
      <c r="M32" s="22"/>
      <c r="N32" s="22"/>
      <c r="O32" s="62"/>
      <c r="P32" s="60"/>
      <c r="Q32" s="64"/>
    </row>
    <row r="33" spans="1:18" x14ac:dyDescent="0.2">
      <c r="A33" s="59" t="s">
        <v>1469</v>
      </c>
      <c r="B33" s="59"/>
      <c r="C33" s="59"/>
      <c r="D33" s="59"/>
      <c r="E33" s="59"/>
      <c r="F33" s="59"/>
      <c r="G33" s="59"/>
      <c r="H33" s="59"/>
      <c r="I33" s="59"/>
      <c r="J33" s="61"/>
      <c r="K33" s="61"/>
      <c r="L33" s="61"/>
      <c r="M33" s="61"/>
      <c r="N33" s="61"/>
      <c r="O33" s="61"/>
      <c r="P33" s="59"/>
      <c r="Q33" s="63"/>
      <c r="R33" s="59" t="s">
        <v>248</v>
      </c>
    </row>
    <row r="34" spans="1:18" x14ac:dyDescent="0.2">
      <c r="A34" s="21" t="s">
        <v>137</v>
      </c>
      <c r="B34" s="20" t="s">
        <v>1160</v>
      </c>
      <c r="C34" s="39">
        <v>46022</v>
      </c>
      <c r="D34" s="39">
        <v>46029</v>
      </c>
      <c r="E34" s="39">
        <v>46037</v>
      </c>
      <c r="F34" s="20" t="s">
        <v>251</v>
      </c>
      <c r="G34" s="20" t="s">
        <v>1245</v>
      </c>
      <c r="H34" s="20" t="s">
        <v>1743</v>
      </c>
      <c r="I34" s="20" t="s">
        <v>1744</v>
      </c>
      <c r="J34" s="22" t="s">
        <v>1745</v>
      </c>
      <c r="K34" s="22">
        <v>0</v>
      </c>
      <c r="L34" s="22">
        <v>76200</v>
      </c>
      <c r="M34" s="22">
        <v>0</v>
      </c>
      <c r="N34" s="22">
        <v>76200</v>
      </c>
      <c r="O34" s="62"/>
      <c r="P34" s="60" t="s">
        <v>1245</v>
      </c>
      <c r="Q34" s="64"/>
      <c r="R34" s="20" t="s">
        <v>1746</v>
      </c>
    </row>
    <row r="35" spans="1:18" x14ac:dyDescent="0.2">
      <c r="A35" s="59" t="s">
        <v>1747</v>
      </c>
      <c r="B35" s="59"/>
      <c r="C35" s="59"/>
      <c r="D35" s="59"/>
      <c r="E35" s="59"/>
      <c r="F35" s="59"/>
      <c r="G35" s="59"/>
      <c r="H35" s="59"/>
      <c r="I35" s="59"/>
      <c r="J35" s="61" t="s">
        <v>248</v>
      </c>
      <c r="K35" s="61">
        <v>0</v>
      </c>
      <c r="L35" s="61">
        <v>76200</v>
      </c>
      <c r="M35" s="61">
        <v>0</v>
      </c>
      <c r="N35" s="61">
        <v>76200</v>
      </c>
      <c r="O35" s="61"/>
      <c r="P35" s="59"/>
      <c r="Q35" s="63"/>
      <c r="R35" s="21" t="s">
        <v>248</v>
      </c>
    </row>
    <row r="36" spans="1:18" x14ac:dyDescent="0.2">
      <c r="J36" s="22"/>
      <c r="K36" s="22"/>
      <c r="L36" s="22"/>
      <c r="M36" s="22"/>
      <c r="N36" s="22"/>
      <c r="O36" s="62"/>
      <c r="P36" s="60"/>
      <c r="Q36" s="64"/>
    </row>
    <row r="37" spans="1:18" x14ac:dyDescent="0.2">
      <c r="A37" s="59" t="s">
        <v>1593</v>
      </c>
      <c r="B37" s="59"/>
      <c r="C37" s="59"/>
      <c r="D37" s="59"/>
      <c r="E37" s="59"/>
      <c r="F37" s="59"/>
      <c r="G37" s="59"/>
      <c r="H37" s="59"/>
      <c r="I37" s="59"/>
      <c r="J37" s="61"/>
      <c r="K37" s="61"/>
      <c r="L37" s="61"/>
      <c r="M37" s="61"/>
      <c r="N37" s="61"/>
      <c r="O37" s="61"/>
      <c r="P37" s="59"/>
      <c r="Q37" s="63"/>
      <c r="R37" s="59" t="s">
        <v>248</v>
      </c>
    </row>
    <row r="38" spans="1:18" x14ac:dyDescent="0.2">
      <c r="A38" s="21" t="s">
        <v>137</v>
      </c>
      <c r="B38" s="20" t="s">
        <v>1159</v>
      </c>
      <c r="C38" s="39">
        <v>45969</v>
      </c>
      <c r="D38" s="39">
        <v>45986</v>
      </c>
      <c r="E38" s="39">
        <v>45994</v>
      </c>
      <c r="F38" s="20" t="s">
        <v>251</v>
      </c>
      <c r="G38" s="20" t="s">
        <v>1245</v>
      </c>
      <c r="H38" s="20" t="s">
        <v>1748</v>
      </c>
      <c r="I38" s="20" t="s">
        <v>1749</v>
      </c>
      <c r="J38" s="22" t="s">
        <v>1750</v>
      </c>
      <c r="K38" s="22">
        <v>0</v>
      </c>
      <c r="L38" s="22">
        <v>150000</v>
      </c>
      <c r="M38" s="22">
        <v>0</v>
      </c>
      <c r="N38" s="22">
        <v>150000</v>
      </c>
      <c r="O38" s="62"/>
      <c r="P38" s="60" t="s">
        <v>1245</v>
      </c>
      <c r="Q38" s="64"/>
      <c r="R38" s="20" t="s">
        <v>1751</v>
      </c>
    </row>
    <row r="39" spans="1:18" x14ac:dyDescent="0.2">
      <c r="A39" s="59" t="s">
        <v>1596</v>
      </c>
      <c r="B39" s="59"/>
      <c r="C39" s="59"/>
      <c r="D39" s="59"/>
      <c r="E39" s="59"/>
      <c r="F39" s="59"/>
      <c r="G39" s="59"/>
      <c r="H39" s="59"/>
      <c r="I39" s="59"/>
      <c r="J39" s="61" t="s">
        <v>248</v>
      </c>
      <c r="K39" s="61">
        <v>0</v>
      </c>
      <c r="L39" s="61">
        <v>150000</v>
      </c>
      <c r="M39" s="61">
        <v>0</v>
      </c>
      <c r="N39" s="61">
        <v>150000</v>
      </c>
      <c r="O39" s="61"/>
      <c r="P39" s="59"/>
      <c r="Q39" s="63"/>
      <c r="R39" s="21" t="s">
        <v>248</v>
      </c>
    </row>
    <row r="40" spans="1:18" x14ac:dyDescent="0.2">
      <c r="J40" s="22"/>
      <c r="K40" s="22"/>
      <c r="L40" s="22"/>
      <c r="M40" s="22"/>
      <c r="N40" s="22"/>
      <c r="O40" s="62"/>
      <c r="P40" s="60"/>
      <c r="Q40" s="64"/>
    </row>
    <row r="41" spans="1:18" x14ac:dyDescent="0.2">
      <c r="A41" s="59" t="s">
        <v>1600</v>
      </c>
      <c r="B41" s="59"/>
      <c r="C41" s="59"/>
      <c r="D41" s="59"/>
      <c r="E41" s="59"/>
      <c r="F41" s="59"/>
      <c r="G41" s="59"/>
      <c r="H41" s="59"/>
      <c r="I41" s="59"/>
      <c r="J41" s="61"/>
      <c r="K41" s="61"/>
      <c r="L41" s="61"/>
      <c r="M41" s="61"/>
      <c r="N41" s="61"/>
      <c r="O41" s="61"/>
      <c r="P41" s="59"/>
      <c r="Q41" s="63"/>
      <c r="R41" s="59" t="s">
        <v>248</v>
      </c>
    </row>
    <row r="42" spans="1:18" x14ac:dyDescent="0.2">
      <c r="A42" s="21" t="s">
        <v>137</v>
      </c>
      <c r="B42" s="20" t="s">
        <v>1160</v>
      </c>
      <c r="C42" s="39">
        <v>46000</v>
      </c>
      <c r="D42" s="39">
        <v>46000</v>
      </c>
      <c r="E42" s="39">
        <v>46008</v>
      </c>
      <c r="F42" s="20" t="s">
        <v>251</v>
      </c>
      <c r="G42" s="20" t="s">
        <v>1245</v>
      </c>
      <c r="H42" s="20" t="s">
        <v>1752</v>
      </c>
      <c r="I42" s="20" t="s">
        <v>1753</v>
      </c>
      <c r="J42" s="22" t="s">
        <v>1754</v>
      </c>
      <c r="K42" s="22">
        <v>0</v>
      </c>
      <c r="L42" s="22">
        <v>118584</v>
      </c>
      <c r="M42" s="22">
        <v>0</v>
      </c>
      <c r="N42" s="22">
        <v>118584</v>
      </c>
      <c r="O42" s="62"/>
      <c r="P42" s="60" t="s">
        <v>1245</v>
      </c>
      <c r="Q42" s="64"/>
      <c r="R42" s="20" t="s">
        <v>1755</v>
      </c>
    </row>
    <row r="43" spans="1:18" x14ac:dyDescent="0.2">
      <c r="A43" s="59" t="s">
        <v>1602</v>
      </c>
      <c r="B43" s="59"/>
      <c r="C43" s="59"/>
      <c r="D43" s="59"/>
      <c r="E43" s="59"/>
      <c r="F43" s="59"/>
      <c r="G43" s="59"/>
      <c r="H43" s="59"/>
      <c r="I43" s="59"/>
      <c r="J43" s="61" t="s">
        <v>248</v>
      </c>
      <c r="K43" s="61">
        <v>0</v>
      </c>
      <c r="L43" s="61">
        <v>118584</v>
      </c>
      <c r="M43" s="61">
        <v>0</v>
      </c>
      <c r="N43" s="61">
        <v>118584</v>
      </c>
      <c r="O43" s="61"/>
      <c r="P43" s="59"/>
      <c r="Q43" s="63"/>
      <c r="R43" s="21" t="s">
        <v>248</v>
      </c>
    </row>
    <row r="44" spans="1:18" x14ac:dyDescent="0.2">
      <c r="J44" s="22"/>
      <c r="K44" s="22"/>
      <c r="L44" s="22"/>
      <c r="M44" s="22"/>
      <c r="N44" s="22"/>
      <c r="O44" s="62"/>
      <c r="P44" s="60"/>
      <c r="Q44" s="64"/>
    </row>
    <row r="45" spans="1:18" x14ac:dyDescent="0.2">
      <c r="A45" s="59" t="s">
        <v>1756</v>
      </c>
      <c r="B45" s="59"/>
      <c r="C45" s="59"/>
      <c r="D45" s="59"/>
      <c r="E45" s="59"/>
      <c r="F45" s="59"/>
      <c r="G45" s="59"/>
      <c r="H45" s="59"/>
      <c r="I45" s="59"/>
      <c r="J45" s="61"/>
      <c r="K45" s="61"/>
      <c r="L45" s="61"/>
      <c r="M45" s="61"/>
      <c r="N45" s="61"/>
      <c r="O45" s="61"/>
      <c r="P45" s="59"/>
      <c r="Q45" s="63"/>
      <c r="R45" s="59" t="s">
        <v>248</v>
      </c>
    </row>
    <row r="46" spans="1:18" x14ac:dyDescent="0.2">
      <c r="A46" s="21" t="s">
        <v>137</v>
      </c>
      <c r="B46" s="20" t="s">
        <v>1159</v>
      </c>
      <c r="C46" s="39">
        <v>45986</v>
      </c>
      <c r="D46" s="39">
        <v>45986</v>
      </c>
      <c r="E46" s="39">
        <v>45996</v>
      </c>
      <c r="F46" s="20" t="s">
        <v>251</v>
      </c>
      <c r="G46" s="20" t="s">
        <v>1245</v>
      </c>
      <c r="H46" s="20" t="s">
        <v>1757</v>
      </c>
      <c r="I46" s="20" t="s">
        <v>1758</v>
      </c>
      <c r="J46" s="22" t="s">
        <v>1759</v>
      </c>
      <c r="K46" s="22">
        <v>0</v>
      </c>
      <c r="L46" s="22">
        <v>120650</v>
      </c>
      <c r="M46" s="22">
        <v>0</v>
      </c>
      <c r="N46" s="22">
        <v>120650</v>
      </c>
      <c r="O46" s="62"/>
      <c r="P46" s="60" t="s">
        <v>1245</v>
      </c>
      <c r="Q46" s="64"/>
      <c r="R46" s="20" t="s">
        <v>1760</v>
      </c>
    </row>
    <row r="47" spans="1:18" x14ac:dyDescent="0.2">
      <c r="A47" s="59" t="s">
        <v>1761</v>
      </c>
      <c r="B47" s="59"/>
      <c r="C47" s="59"/>
      <c r="D47" s="59"/>
      <c r="E47" s="59"/>
      <c r="F47" s="59"/>
      <c r="G47" s="59"/>
      <c r="H47" s="59"/>
      <c r="I47" s="59"/>
      <c r="J47" s="61" t="s">
        <v>248</v>
      </c>
      <c r="K47" s="61">
        <v>0</v>
      </c>
      <c r="L47" s="61">
        <v>120650</v>
      </c>
      <c r="M47" s="61">
        <v>0</v>
      </c>
      <c r="N47" s="61">
        <v>120650</v>
      </c>
      <c r="O47" s="61"/>
      <c r="P47" s="59"/>
      <c r="Q47" s="63"/>
      <c r="R47" s="21" t="s">
        <v>248</v>
      </c>
    </row>
    <row r="48" spans="1:18" x14ac:dyDescent="0.2">
      <c r="J48" s="22"/>
      <c r="K48" s="22"/>
      <c r="L48" s="22"/>
      <c r="M48" s="22"/>
      <c r="N48" s="22"/>
      <c r="O48" s="62"/>
      <c r="P48" s="60"/>
      <c r="Q48" s="64"/>
    </row>
    <row r="49" spans="1:18" x14ac:dyDescent="0.2">
      <c r="A49" s="59" t="s">
        <v>1762</v>
      </c>
      <c r="B49" s="59"/>
      <c r="C49" s="59"/>
      <c r="D49" s="59"/>
      <c r="E49" s="59"/>
      <c r="F49" s="59"/>
      <c r="G49" s="59"/>
      <c r="H49" s="59"/>
      <c r="I49" s="59"/>
      <c r="J49" s="61"/>
      <c r="K49" s="61"/>
      <c r="L49" s="61"/>
      <c r="M49" s="61"/>
      <c r="N49" s="61"/>
      <c r="O49" s="61"/>
      <c r="P49" s="59"/>
      <c r="Q49" s="63"/>
      <c r="R49" s="59" t="s">
        <v>248</v>
      </c>
    </row>
    <row r="50" spans="1:18" x14ac:dyDescent="0.2">
      <c r="A50" s="21" t="s">
        <v>139</v>
      </c>
      <c r="B50" s="20" t="s">
        <v>1160</v>
      </c>
      <c r="C50" s="39">
        <v>46002</v>
      </c>
      <c r="D50" s="39">
        <v>46002</v>
      </c>
      <c r="E50" s="39">
        <v>46002</v>
      </c>
      <c r="F50" s="20" t="s">
        <v>251</v>
      </c>
      <c r="G50" s="20" t="s">
        <v>1245</v>
      </c>
      <c r="H50" s="20" t="s">
        <v>1763</v>
      </c>
      <c r="I50" s="20" t="s">
        <v>1764</v>
      </c>
      <c r="J50" s="22" t="s">
        <v>1710</v>
      </c>
      <c r="K50" s="22">
        <v>0</v>
      </c>
      <c r="L50" s="22">
        <v>2211975</v>
      </c>
      <c r="M50" s="22">
        <v>0</v>
      </c>
      <c r="N50" s="22">
        <v>2211975</v>
      </c>
      <c r="O50" s="62">
        <v>-5794</v>
      </c>
      <c r="P50" s="60" t="s">
        <v>1711</v>
      </c>
      <c r="Q50" s="64">
        <v>381.77</v>
      </c>
      <c r="R50" s="20" t="s">
        <v>1765</v>
      </c>
    </row>
    <row r="51" spans="1:18" x14ac:dyDescent="0.2">
      <c r="A51" s="59" t="s">
        <v>1766</v>
      </c>
      <c r="B51" s="59"/>
      <c r="C51" s="59"/>
      <c r="D51" s="59"/>
      <c r="E51" s="59"/>
      <c r="F51" s="59"/>
      <c r="G51" s="59"/>
      <c r="H51" s="59"/>
      <c r="I51" s="59"/>
      <c r="J51" s="61" t="s">
        <v>248</v>
      </c>
      <c r="K51" s="61">
        <v>0</v>
      </c>
      <c r="L51" s="61">
        <v>2211975</v>
      </c>
      <c r="M51" s="61">
        <v>0</v>
      </c>
      <c r="N51" s="61">
        <v>2211975</v>
      </c>
      <c r="O51" s="61">
        <v>-5794</v>
      </c>
      <c r="P51" s="59" t="s">
        <v>1711</v>
      </c>
      <c r="Q51" s="63"/>
      <c r="R51" s="21" t="s">
        <v>248</v>
      </c>
    </row>
    <row r="52" spans="1:18" x14ac:dyDescent="0.2">
      <c r="J52" s="22"/>
      <c r="K52" s="22"/>
      <c r="L52" s="22"/>
      <c r="M52" s="22"/>
      <c r="N52" s="22"/>
      <c r="O52" s="62"/>
      <c r="P52" s="60"/>
      <c r="Q52" s="64"/>
    </row>
    <row r="53" spans="1:18" x14ac:dyDescent="0.2">
      <c r="A53" s="59" t="s">
        <v>1642</v>
      </c>
      <c r="B53" s="59"/>
      <c r="C53" s="59"/>
      <c r="D53" s="59"/>
      <c r="E53" s="59"/>
      <c r="F53" s="59"/>
      <c r="G53" s="59"/>
      <c r="H53" s="59"/>
      <c r="I53" s="59"/>
      <c r="J53" s="61"/>
      <c r="K53" s="61"/>
      <c r="L53" s="61"/>
      <c r="M53" s="61"/>
      <c r="N53" s="61"/>
      <c r="O53" s="61"/>
      <c r="P53" s="59"/>
      <c r="Q53" s="63"/>
      <c r="R53" s="59" t="s">
        <v>248</v>
      </c>
    </row>
    <row r="54" spans="1:18" x14ac:dyDescent="0.2">
      <c r="A54" s="21" t="s">
        <v>137</v>
      </c>
      <c r="B54" s="20" t="s">
        <v>264</v>
      </c>
      <c r="C54" s="39">
        <v>45856</v>
      </c>
      <c r="D54" s="39">
        <v>45856</v>
      </c>
      <c r="E54" s="39">
        <v>45464</v>
      </c>
      <c r="F54" s="20" t="s">
        <v>251</v>
      </c>
      <c r="G54" s="20" t="s">
        <v>1245</v>
      </c>
      <c r="H54" s="20" t="s">
        <v>1767</v>
      </c>
      <c r="I54" s="20" t="s">
        <v>1768</v>
      </c>
      <c r="J54" s="22" t="s">
        <v>1769</v>
      </c>
      <c r="K54" s="22">
        <v>5080000</v>
      </c>
      <c r="L54" s="22">
        <v>2940000</v>
      </c>
      <c r="M54" s="22">
        <v>2140000</v>
      </c>
      <c r="N54" s="22">
        <v>0</v>
      </c>
      <c r="O54" s="62"/>
      <c r="P54" s="60" t="s">
        <v>1245</v>
      </c>
      <c r="Q54" s="64"/>
      <c r="R54" s="20" t="s">
        <v>1770</v>
      </c>
    </row>
    <row r="55" spans="1:18" x14ac:dyDescent="0.2">
      <c r="A55" s="21" t="s">
        <v>137</v>
      </c>
      <c r="B55" s="20" t="s">
        <v>264</v>
      </c>
      <c r="C55" s="39">
        <v>45856</v>
      </c>
      <c r="D55" s="39">
        <v>45856</v>
      </c>
      <c r="E55" s="39">
        <v>45856</v>
      </c>
      <c r="F55" s="20" t="s">
        <v>251</v>
      </c>
      <c r="G55" s="20" t="s">
        <v>1245</v>
      </c>
      <c r="H55" s="20" t="s">
        <v>1771</v>
      </c>
      <c r="I55" s="20" t="s">
        <v>1772</v>
      </c>
      <c r="J55" s="22" t="s">
        <v>1769</v>
      </c>
      <c r="K55" s="22">
        <v>0</v>
      </c>
      <c r="L55" s="22">
        <v>1524000</v>
      </c>
      <c r="M55" s="22">
        <v>616000</v>
      </c>
      <c r="N55" s="22">
        <v>0</v>
      </c>
      <c r="O55" s="62"/>
      <c r="P55" s="60" t="s">
        <v>1245</v>
      </c>
      <c r="Q55" s="64"/>
      <c r="R55" s="20" t="s">
        <v>1245</v>
      </c>
    </row>
    <row r="56" spans="1:18" x14ac:dyDescent="0.2">
      <c r="A56" s="59" t="s">
        <v>1645</v>
      </c>
      <c r="B56" s="59"/>
      <c r="C56" s="59"/>
      <c r="D56" s="59"/>
      <c r="E56" s="59"/>
      <c r="F56" s="59"/>
      <c r="G56" s="59"/>
      <c r="H56" s="59"/>
      <c r="I56" s="59"/>
      <c r="J56" s="61" t="s">
        <v>248</v>
      </c>
      <c r="K56" s="61">
        <v>5080000</v>
      </c>
      <c r="L56" s="61">
        <v>4464000</v>
      </c>
      <c r="M56" s="61">
        <v>616000</v>
      </c>
      <c r="N56" s="61">
        <v>0</v>
      </c>
      <c r="O56" s="61"/>
      <c r="P56" s="59"/>
      <c r="Q56" s="63"/>
      <c r="R56" s="21" t="s">
        <v>248</v>
      </c>
    </row>
    <row r="57" spans="1:18" x14ac:dyDescent="0.2">
      <c r="J57" s="22"/>
      <c r="K57" s="22"/>
      <c r="L57" s="22"/>
      <c r="M57" s="22"/>
      <c r="N57" s="22"/>
      <c r="O57" s="62"/>
      <c r="P57" s="60"/>
      <c r="Q57" s="64"/>
    </row>
    <row r="58" spans="1:18" x14ac:dyDescent="0.2">
      <c r="A58" s="59" t="s">
        <v>1162</v>
      </c>
      <c r="B58" s="59"/>
      <c r="C58" s="59"/>
      <c r="D58" s="59"/>
      <c r="E58" s="59"/>
      <c r="F58" s="59"/>
      <c r="G58" s="59"/>
      <c r="H58" s="59"/>
      <c r="I58" s="59"/>
      <c r="J58" s="61"/>
      <c r="K58" s="61"/>
      <c r="L58" s="61"/>
      <c r="M58" s="61"/>
      <c r="N58" s="61"/>
      <c r="O58" s="61"/>
      <c r="P58" s="59"/>
      <c r="Q58" s="63"/>
      <c r="R58" s="59" t="s">
        <v>248</v>
      </c>
    </row>
    <row r="59" spans="1:18" x14ac:dyDescent="0.2">
      <c r="A59" s="21" t="s">
        <v>137</v>
      </c>
      <c r="B59" s="20" t="s">
        <v>1159</v>
      </c>
      <c r="C59" s="39">
        <v>45991</v>
      </c>
      <c r="D59" s="39">
        <v>46003</v>
      </c>
      <c r="E59" s="39">
        <v>46029</v>
      </c>
      <c r="F59" s="20" t="s">
        <v>251</v>
      </c>
      <c r="G59" s="20" t="s">
        <v>1245</v>
      </c>
      <c r="H59" s="20" t="s">
        <v>1773</v>
      </c>
      <c r="I59" s="20" t="s">
        <v>1774</v>
      </c>
      <c r="J59" s="22" t="s">
        <v>1775</v>
      </c>
      <c r="K59" s="22">
        <v>0</v>
      </c>
      <c r="L59" s="22">
        <v>97130</v>
      </c>
      <c r="M59" s="22">
        <v>0</v>
      </c>
      <c r="N59" s="22">
        <v>97130</v>
      </c>
      <c r="O59" s="62"/>
      <c r="P59" s="60" t="s">
        <v>1245</v>
      </c>
      <c r="Q59" s="64"/>
      <c r="R59" s="20" t="s">
        <v>1776</v>
      </c>
    </row>
    <row r="60" spans="1:18" x14ac:dyDescent="0.2">
      <c r="A60" s="21" t="s">
        <v>137</v>
      </c>
      <c r="B60" s="20" t="s">
        <v>1160</v>
      </c>
      <c r="C60" s="39">
        <v>45999</v>
      </c>
      <c r="D60" s="39">
        <v>45999</v>
      </c>
      <c r="E60" s="39">
        <v>46014</v>
      </c>
      <c r="F60" s="20" t="s">
        <v>251</v>
      </c>
      <c r="G60" s="20" t="s">
        <v>1245</v>
      </c>
      <c r="H60" s="20" t="s">
        <v>1404</v>
      </c>
      <c r="I60" s="20" t="s">
        <v>1405</v>
      </c>
      <c r="J60" s="22" t="s">
        <v>1406</v>
      </c>
      <c r="K60" s="22">
        <v>0</v>
      </c>
      <c r="L60" s="22">
        <v>313827</v>
      </c>
      <c r="M60" s="22">
        <v>0</v>
      </c>
      <c r="N60" s="22">
        <v>410957</v>
      </c>
      <c r="O60" s="62"/>
      <c r="P60" s="60" t="s">
        <v>1245</v>
      </c>
      <c r="Q60" s="64"/>
      <c r="R60" s="20" t="s">
        <v>1777</v>
      </c>
    </row>
    <row r="61" spans="1:18" x14ac:dyDescent="0.2">
      <c r="A61" s="59" t="s">
        <v>1778</v>
      </c>
      <c r="B61" s="59"/>
      <c r="C61" s="59"/>
      <c r="D61" s="59"/>
      <c r="E61" s="59"/>
      <c r="F61" s="59"/>
      <c r="G61" s="59"/>
      <c r="H61" s="59"/>
      <c r="I61" s="59"/>
      <c r="J61" s="61" t="s">
        <v>248</v>
      </c>
      <c r="K61" s="61">
        <v>0</v>
      </c>
      <c r="L61" s="61">
        <v>410957</v>
      </c>
      <c r="M61" s="61">
        <v>0</v>
      </c>
      <c r="N61" s="61">
        <v>410957</v>
      </c>
      <c r="O61" s="61"/>
      <c r="P61" s="59"/>
      <c r="Q61" s="63"/>
      <c r="R61" s="21" t="s">
        <v>248</v>
      </c>
    </row>
    <row r="62" spans="1:18" x14ac:dyDescent="0.2">
      <c r="J62" s="22"/>
      <c r="K62" s="22"/>
      <c r="L62" s="22"/>
      <c r="M62" s="22"/>
      <c r="N62" s="22"/>
      <c r="O62" s="62"/>
      <c r="P62" s="60"/>
      <c r="Q62" s="64"/>
    </row>
    <row r="63" spans="1:18" x14ac:dyDescent="0.2">
      <c r="A63" s="59" t="s">
        <v>1779</v>
      </c>
      <c r="B63" s="59"/>
      <c r="C63" s="59"/>
      <c r="D63" s="59"/>
      <c r="E63" s="59"/>
      <c r="F63" s="59"/>
      <c r="G63" s="59"/>
      <c r="H63" s="59"/>
      <c r="I63" s="59"/>
      <c r="J63" s="61"/>
      <c r="K63" s="61"/>
      <c r="L63" s="61"/>
      <c r="M63" s="61"/>
      <c r="N63" s="61"/>
      <c r="O63" s="61"/>
      <c r="P63" s="59"/>
      <c r="Q63" s="63"/>
      <c r="R63" s="59" t="s">
        <v>248</v>
      </c>
    </row>
    <row r="64" spans="1:18" x14ac:dyDescent="0.2">
      <c r="A64" s="21" t="s">
        <v>137</v>
      </c>
      <c r="B64" s="20" t="s">
        <v>1160</v>
      </c>
      <c r="C64" s="39">
        <v>46009</v>
      </c>
      <c r="D64" s="20" t="s">
        <v>1585</v>
      </c>
      <c r="E64" s="20" t="s">
        <v>1585</v>
      </c>
      <c r="F64" s="20" t="s">
        <v>247</v>
      </c>
      <c r="G64" s="20" t="s">
        <v>1780</v>
      </c>
      <c r="H64" s="20" t="s">
        <v>1781</v>
      </c>
      <c r="I64" s="20" t="s">
        <v>1782</v>
      </c>
      <c r="J64" s="22" t="s">
        <v>1783</v>
      </c>
      <c r="K64" s="22">
        <v>396000</v>
      </c>
      <c r="L64" s="22">
        <v>0</v>
      </c>
      <c r="M64" s="22">
        <v>396000</v>
      </c>
      <c r="N64" s="22">
        <v>0</v>
      </c>
      <c r="O64" s="62"/>
      <c r="P64" s="60" t="s">
        <v>1245</v>
      </c>
      <c r="Q64" s="64"/>
      <c r="R64" s="20" t="s">
        <v>1245</v>
      </c>
    </row>
    <row r="65" spans="1:18" x14ac:dyDescent="0.2">
      <c r="A65" s="21" t="s">
        <v>1784</v>
      </c>
      <c r="B65" s="20" t="s">
        <v>1160</v>
      </c>
      <c r="C65" s="39">
        <v>46009</v>
      </c>
      <c r="D65" s="39">
        <v>46009</v>
      </c>
      <c r="E65" s="39">
        <v>46017</v>
      </c>
      <c r="F65" s="20" t="s">
        <v>251</v>
      </c>
      <c r="G65" s="20" t="s">
        <v>1245</v>
      </c>
      <c r="H65" s="20" t="s">
        <v>1781</v>
      </c>
      <c r="I65" s="20" t="s">
        <v>1782</v>
      </c>
      <c r="J65" s="22" t="s">
        <v>1785</v>
      </c>
      <c r="K65" s="22">
        <v>0</v>
      </c>
      <c r="L65" s="22">
        <v>545998</v>
      </c>
      <c r="M65" s="22">
        <v>0</v>
      </c>
      <c r="N65" s="22">
        <v>149998</v>
      </c>
      <c r="O65" s="62">
        <v>-1400</v>
      </c>
      <c r="P65" s="60" t="s">
        <v>1711</v>
      </c>
      <c r="Q65" s="64">
        <v>389.99</v>
      </c>
      <c r="R65" s="20" t="s">
        <v>1786</v>
      </c>
    </row>
    <row r="66" spans="1:18" x14ac:dyDescent="0.2">
      <c r="A66" s="59" t="s">
        <v>1787</v>
      </c>
      <c r="B66" s="59"/>
      <c r="C66" s="59"/>
      <c r="D66" s="59"/>
      <c r="E66" s="59"/>
      <c r="F66" s="59"/>
      <c r="G66" s="59"/>
      <c r="H66" s="59"/>
      <c r="I66" s="59"/>
      <c r="J66" s="61" t="s">
        <v>248</v>
      </c>
      <c r="K66" s="61">
        <v>396000</v>
      </c>
      <c r="L66" s="61">
        <v>545998</v>
      </c>
      <c r="M66" s="61">
        <v>0</v>
      </c>
      <c r="N66" s="61">
        <v>149998</v>
      </c>
      <c r="O66" s="61">
        <v>-1400</v>
      </c>
      <c r="P66" s="59" t="s">
        <v>1711</v>
      </c>
      <c r="Q66" s="63"/>
      <c r="R66" s="21" t="s">
        <v>248</v>
      </c>
    </row>
    <row r="67" spans="1:18" x14ac:dyDescent="0.2">
      <c r="J67" s="22"/>
      <c r="K67" s="22"/>
      <c r="L67" s="22"/>
      <c r="M67" s="22"/>
      <c r="N67" s="22"/>
      <c r="O67" s="62"/>
      <c r="P67" s="60"/>
      <c r="Q67" s="64"/>
    </row>
    <row r="68" spans="1:18" x14ac:dyDescent="0.2">
      <c r="A68" s="59" t="s">
        <v>1674</v>
      </c>
      <c r="B68" s="59"/>
      <c r="C68" s="59"/>
      <c r="D68" s="59"/>
      <c r="E68" s="59"/>
      <c r="F68" s="59"/>
      <c r="G68" s="59"/>
      <c r="H68" s="59"/>
      <c r="I68" s="59"/>
      <c r="J68" s="61"/>
      <c r="K68" s="61"/>
      <c r="L68" s="61"/>
      <c r="M68" s="61"/>
      <c r="N68" s="61"/>
      <c r="O68" s="61"/>
      <c r="P68" s="59"/>
      <c r="Q68" s="63"/>
      <c r="R68" s="59" t="s">
        <v>248</v>
      </c>
    </row>
    <row r="69" spans="1:18" x14ac:dyDescent="0.2">
      <c r="A69" s="21" t="s">
        <v>137</v>
      </c>
      <c r="B69" s="20" t="s">
        <v>1160</v>
      </c>
      <c r="C69" s="39">
        <v>46005</v>
      </c>
      <c r="D69" s="39">
        <v>46006</v>
      </c>
      <c r="E69" s="39">
        <v>46014</v>
      </c>
      <c r="F69" s="20" t="s">
        <v>251</v>
      </c>
      <c r="G69" s="20" t="s">
        <v>1245</v>
      </c>
      <c r="H69" s="20" t="s">
        <v>1788</v>
      </c>
      <c r="I69" s="20" t="s">
        <v>1789</v>
      </c>
      <c r="J69" s="22" t="s">
        <v>1790</v>
      </c>
      <c r="K69" s="22">
        <v>0</v>
      </c>
      <c r="L69" s="22">
        <v>160000</v>
      </c>
      <c r="M69" s="22">
        <v>0</v>
      </c>
      <c r="N69" s="22">
        <v>160000</v>
      </c>
      <c r="O69" s="62"/>
      <c r="P69" s="60" t="s">
        <v>1245</v>
      </c>
      <c r="Q69" s="64"/>
      <c r="R69" s="20" t="s">
        <v>1791</v>
      </c>
    </row>
    <row r="70" spans="1:18" x14ac:dyDescent="0.2">
      <c r="A70" s="59" t="s">
        <v>1677</v>
      </c>
      <c r="B70" s="59"/>
      <c r="C70" s="59"/>
      <c r="D70" s="59"/>
      <c r="E70" s="59"/>
      <c r="F70" s="59"/>
      <c r="G70" s="59"/>
      <c r="H70" s="59"/>
      <c r="I70" s="59"/>
      <c r="J70" s="61" t="s">
        <v>248</v>
      </c>
      <c r="K70" s="61">
        <v>0</v>
      </c>
      <c r="L70" s="61">
        <v>160000</v>
      </c>
      <c r="M70" s="61">
        <v>0</v>
      </c>
      <c r="N70" s="61">
        <v>160000</v>
      </c>
      <c r="O70" s="61"/>
      <c r="P70" s="59"/>
      <c r="Q70" s="63"/>
      <c r="R70" s="21" t="s">
        <v>248</v>
      </c>
    </row>
    <row r="71" spans="1:18" x14ac:dyDescent="0.2">
      <c r="J71" s="22"/>
      <c r="K71" s="22"/>
      <c r="L71" s="22"/>
      <c r="M71" s="22"/>
      <c r="N71" s="22"/>
      <c r="O71" s="62"/>
      <c r="P71" s="60"/>
      <c r="Q71" s="64"/>
    </row>
    <row r="72" spans="1:18" x14ac:dyDescent="0.2">
      <c r="A72" s="59" t="s">
        <v>1678</v>
      </c>
      <c r="B72" s="59"/>
      <c r="C72" s="59"/>
      <c r="D72" s="59"/>
      <c r="E72" s="59"/>
      <c r="F72" s="59"/>
      <c r="G72" s="59"/>
      <c r="H72" s="59"/>
      <c r="I72" s="59"/>
      <c r="J72" s="61"/>
      <c r="K72" s="61"/>
      <c r="L72" s="61"/>
      <c r="M72" s="61"/>
      <c r="N72" s="61"/>
      <c r="O72" s="61"/>
      <c r="P72" s="59"/>
      <c r="Q72" s="63"/>
      <c r="R72" s="59" t="s">
        <v>248</v>
      </c>
    </row>
    <row r="73" spans="1:18" x14ac:dyDescent="0.2">
      <c r="A73" s="21" t="s">
        <v>137</v>
      </c>
      <c r="B73" s="20" t="s">
        <v>1159</v>
      </c>
      <c r="C73" s="39">
        <v>45981</v>
      </c>
      <c r="D73" s="39">
        <v>45982</v>
      </c>
      <c r="E73" s="39">
        <v>45990</v>
      </c>
      <c r="F73" s="20" t="s">
        <v>251</v>
      </c>
      <c r="G73" s="20" t="s">
        <v>1245</v>
      </c>
      <c r="H73" s="20" t="s">
        <v>1792</v>
      </c>
      <c r="I73" s="20" t="s">
        <v>1793</v>
      </c>
      <c r="J73" s="22" t="s">
        <v>1794</v>
      </c>
      <c r="K73" s="22">
        <v>0</v>
      </c>
      <c r="L73" s="22">
        <v>250000</v>
      </c>
      <c r="M73" s="22">
        <v>0</v>
      </c>
      <c r="N73" s="22">
        <v>250000</v>
      </c>
      <c r="O73" s="62"/>
      <c r="P73" s="60" t="s">
        <v>1245</v>
      </c>
      <c r="Q73" s="64"/>
      <c r="R73" s="20" t="s">
        <v>1795</v>
      </c>
    </row>
    <row r="74" spans="1:18" x14ac:dyDescent="0.2">
      <c r="A74" s="59" t="s">
        <v>1680</v>
      </c>
      <c r="B74" s="59"/>
      <c r="C74" s="59"/>
      <c r="D74" s="59"/>
      <c r="E74" s="59"/>
      <c r="F74" s="59"/>
      <c r="G74" s="59"/>
      <c r="H74" s="59"/>
      <c r="I74" s="59"/>
      <c r="J74" s="61" t="s">
        <v>248</v>
      </c>
      <c r="K74" s="61">
        <v>0</v>
      </c>
      <c r="L74" s="61">
        <v>250000</v>
      </c>
      <c r="M74" s="61">
        <v>0</v>
      </c>
      <c r="N74" s="61">
        <v>250000</v>
      </c>
      <c r="O74" s="61"/>
      <c r="P74" s="59"/>
      <c r="Q74" s="63"/>
      <c r="R74" s="21" t="s">
        <v>248</v>
      </c>
    </row>
    <row r="75" spans="1:18" x14ac:dyDescent="0.2">
      <c r="J75" s="22"/>
      <c r="K75" s="22"/>
      <c r="L75" s="22"/>
      <c r="M75" s="22"/>
      <c r="N75" s="22"/>
      <c r="O75" s="62"/>
      <c r="P75" s="60"/>
      <c r="Q75" s="64"/>
    </row>
    <row r="76" spans="1:18" x14ac:dyDescent="0.2">
      <c r="A76" s="59" t="s">
        <v>1796</v>
      </c>
      <c r="B76" s="59"/>
      <c r="C76" s="59"/>
      <c r="D76" s="59"/>
      <c r="E76" s="59"/>
      <c r="F76" s="59"/>
      <c r="G76" s="59"/>
      <c r="H76" s="59"/>
      <c r="I76" s="59"/>
      <c r="J76" s="61"/>
      <c r="K76" s="61"/>
      <c r="L76" s="61"/>
      <c r="M76" s="61"/>
      <c r="N76" s="61"/>
      <c r="O76" s="61"/>
      <c r="P76" s="59"/>
      <c r="Q76" s="63"/>
      <c r="R76" s="59" t="s">
        <v>248</v>
      </c>
    </row>
    <row r="77" spans="1:18" x14ac:dyDescent="0.2">
      <c r="A77" s="21" t="s">
        <v>137</v>
      </c>
      <c r="B77" s="20" t="s">
        <v>1160</v>
      </c>
      <c r="C77" s="39">
        <v>46006</v>
      </c>
      <c r="D77" s="39">
        <v>46006</v>
      </c>
      <c r="E77" s="39">
        <v>46014</v>
      </c>
      <c r="F77" s="20" t="s">
        <v>251</v>
      </c>
      <c r="G77" s="20" t="s">
        <v>1245</v>
      </c>
      <c r="H77" s="20" t="s">
        <v>1797</v>
      </c>
      <c r="I77" s="20" t="s">
        <v>1798</v>
      </c>
      <c r="J77" s="22" t="s">
        <v>1799</v>
      </c>
      <c r="K77" s="22">
        <v>0</v>
      </c>
      <c r="L77" s="22">
        <v>160000</v>
      </c>
      <c r="M77" s="22">
        <v>0</v>
      </c>
      <c r="N77" s="22">
        <v>160000</v>
      </c>
      <c r="O77" s="62"/>
      <c r="P77" s="60" t="s">
        <v>1245</v>
      </c>
      <c r="Q77" s="64"/>
      <c r="R77" s="20" t="s">
        <v>1800</v>
      </c>
    </row>
    <row r="78" spans="1:18" x14ac:dyDescent="0.2">
      <c r="A78" s="59" t="s">
        <v>1801</v>
      </c>
      <c r="B78" s="59"/>
      <c r="C78" s="59"/>
      <c r="D78" s="59"/>
      <c r="E78" s="59"/>
      <c r="F78" s="59"/>
      <c r="G78" s="59"/>
      <c r="H78" s="59"/>
      <c r="I78" s="59"/>
      <c r="J78" s="61" t="s">
        <v>248</v>
      </c>
      <c r="K78" s="61">
        <v>0</v>
      </c>
      <c r="L78" s="61">
        <v>160000</v>
      </c>
      <c r="M78" s="61">
        <v>0</v>
      </c>
      <c r="N78" s="61">
        <v>160000</v>
      </c>
      <c r="O78" s="61"/>
      <c r="P78" s="59"/>
      <c r="Q78" s="63"/>
      <c r="R78" s="21" t="s">
        <v>248</v>
      </c>
    </row>
    <row r="79" spans="1:18" x14ac:dyDescent="0.2">
      <c r="J79" s="22"/>
      <c r="K79" s="22"/>
      <c r="L79" s="22"/>
      <c r="M79" s="22"/>
      <c r="N79" s="22"/>
      <c r="O79" s="62"/>
      <c r="P79" s="60"/>
      <c r="Q79" s="64"/>
    </row>
    <row r="80" spans="1:18" x14ac:dyDescent="0.2">
      <c r="A80" s="59" t="s">
        <v>1802</v>
      </c>
      <c r="B80" s="59"/>
      <c r="C80" s="59"/>
      <c r="D80" s="59"/>
      <c r="E80" s="59"/>
      <c r="F80" s="59"/>
      <c r="G80" s="59"/>
      <c r="H80" s="59"/>
      <c r="I80" s="59"/>
      <c r="J80" s="61"/>
      <c r="K80" s="61"/>
      <c r="L80" s="61"/>
      <c r="M80" s="61"/>
      <c r="N80" s="61"/>
      <c r="O80" s="61"/>
      <c r="P80" s="59"/>
      <c r="Q80" s="63"/>
      <c r="R80" s="59" t="s">
        <v>248</v>
      </c>
    </row>
    <row r="81" spans="1:18" x14ac:dyDescent="0.2">
      <c r="A81" s="21" t="s">
        <v>137</v>
      </c>
      <c r="B81" s="20" t="s">
        <v>1160</v>
      </c>
      <c r="C81" s="39">
        <v>46000</v>
      </c>
      <c r="D81" s="39">
        <v>46000</v>
      </c>
      <c r="E81" s="39">
        <v>46008</v>
      </c>
      <c r="F81" s="20" t="s">
        <v>251</v>
      </c>
      <c r="G81" s="20" t="s">
        <v>1245</v>
      </c>
      <c r="H81" s="20" t="s">
        <v>1803</v>
      </c>
      <c r="I81" s="20" t="s">
        <v>1804</v>
      </c>
      <c r="J81" s="22" t="s">
        <v>1805</v>
      </c>
      <c r="K81" s="22">
        <v>0</v>
      </c>
      <c r="L81" s="22">
        <v>202212</v>
      </c>
      <c r="M81" s="22">
        <v>0</v>
      </c>
      <c r="N81" s="22">
        <v>202212</v>
      </c>
      <c r="O81" s="62"/>
      <c r="P81" s="60" t="s">
        <v>1245</v>
      </c>
      <c r="Q81" s="64"/>
      <c r="R81" s="20" t="s">
        <v>1806</v>
      </c>
    </row>
    <row r="82" spans="1:18" x14ac:dyDescent="0.2">
      <c r="A82" s="59" t="s">
        <v>1807</v>
      </c>
      <c r="B82" s="59"/>
      <c r="C82" s="59"/>
      <c r="D82" s="59"/>
      <c r="E82" s="59"/>
      <c r="F82" s="59"/>
      <c r="G82" s="59"/>
      <c r="H82" s="59"/>
      <c r="I82" s="59"/>
      <c r="J82" s="61" t="s">
        <v>248</v>
      </c>
      <c r="K82" s="61">
        <v>0</v>
      </c>
      <c r="L82" s="61">
        <v>202212</v>
      </c>
      <c r="M82" s="61">
        <v>0</v>
      </c>
      <c r="N82" s="61">
        <v>202212</v>
      </c>
      <c r="O82" s="61"/>
      <c r="P82" s="59"/>
      <c r="Q82" s="63"/>
      <c r="R82" s="21" t="s">
        <v>248</v>
      </c>
    </row>
    <row r="83" spans="1:18" x14ac:dyDescent="0.2">
      <c r="J83" s="22"/>
      <c r="K83" s="22"/>
      <c r="L83" s="22"/>
      <c r="M83" s="22"/>
      <c r="N83" s="22"/>
      <c r="O83" s="62"/>
      <c r="P83" s="60"/>
      <c r="Q83" s="64"/>
    </row>
    <row r="84" spans="1:18" x14ac:dyDescent="0.2">
      <c r="A84" s="59" t="s">
        <v>1808</v>
      </c>
      <c r="B84" s="59"/>
      <c r="C84" s="59"/>
      <c r="D84" s="59"/>
      <c r="E84" s="59"/>
      <c r="F84" s="59"/>
      <c r="G84" s="59"/>
      <c r="H84" s="59"/>
      <c r="I84" s="59"/>
      <c r="J84" s="61"/>
      <c r="K84" s="61"/>
      <c r="L84" s="61"/>
      <c r="M84" s="61"/>
      <c r="N84" s="61"/>
      <c r="O84" s="61"/>
      <c r="P84" s="59"/>
      <c r="Q84" s="63"/>
      <c r="R84" s="59" t="s">
        <v>248</v>
      </c>
    </row>
    <row r="85" spans="1:18" x14ac:dyDescent="0.2">
      <c r="A85" s="21" t="s">
        <v>137</v>
      </c>
      <c r="B85" s="20" t="s">
        <v>1342</v>
      </c>
      <c r="C85" s="39">
        <v>45740</v>
      </c>
      <c r="D85" s="39">
        <v>45783</v>
      </c>
      <c r="E85" s="39">
        <v>45799</v>
      </c>
      <c r="F85" s="20" t="s">
        <v>251</v>
      </c>
      <c r="G85" s="20" t="s">
        <v>1245</v>
      </c>
      <c r="H85" s="20" t="s">
        <v>1809</v>
      </c>
      <c r="I85" s="20" t="s">
        <v>1810</v>
      </c>
      <c r="J85" s="22" t="s">
        <v>1811</v>
      </c>
      <c r="K85" s="22">
        <v>23493</v>
      </c>
      <c r="L85" s="22">
        <v>0</v>
      </c>
      <c r="M85" s="22">
        <v>23493</v>
      </c>
      <c r="N85" s="22">
        <v>0</v>
      </c>
      <c r="O85" s="62"/>
      <c r="P85" s="60" t="s">
        <v>1245</v>
      </c>
      <c r="Q85" s="64"/>
      <c r="R85" s="20" t="s">
        <v>1812</v>
      </c>
    </row>
    <row r="86" spans="1:18" x14ac:dyDescent="0.2">
      <c r="A86" s="59" t="s">
        <v>1813</v>
      </c>
      <c r="B86" s="59"/>
      <c r="C86" s="59"/>
      <c r="D86" s="59"/>
      <c r="E86" s="59"/>
      <c r="F86" s="59"/>
      <c r="G86" s="59"/>
      <c r="H86" s="59"/>
      <c r="I86" s="59"/>
      <c r="J86" s="61" t="s">
        <v>248</v>
      </c>
      <c r="K86" s="61">
        <v>23493</v>
      </c>
      <c r="L86" s="61">
        <v>0</v>
      </c>
      <c r="M86" s="61">
        <v>23493</v>
      </c>
      <c r="N86" s="61">
        <v>0</v>
      </c>
      <c r="O86" s="61"/>
      <c r="P86" s="59"/>
      <c r="Q86" s="63"/>
      <c r="R86" s="21" t="s">
        <v>248</v>
      </c>
    </row>
    <row r="87" spans="1:18" x14ac:dyDescent="0.2">
      <c r="J87" s="22"/>
      <c r="K87" s="22"/>
      <c r="L87" s="22"/>
      <c r="M87" s="22"/>
      <c r="N87" s="22"/>
      <c r="O87" s="62"/>
      <c r="P87" s="60"/>
      <c r="Q87" s="64"/>
    </row>
    <row r="88" spans="1:18" x14ac:dyDescent="0.2">
      <c r="A88" s="59" t="s">
        <v>1457</v>
      </c>
      <c r="B88" s="59"/>
      <c r="C88" s="59"/>
      <c r="D88" s="59"/>
      <c r="E88" s="59"/>
      <c r="F88" s="59"/>
      <c r="G88" s="59"/>
      <c r="H88" s="59"/>
      <c r="I88" s="59"/>
      <c r="J88" s="61"/>
      <c r="K88" s="61"/>
      <c r="L88" s="61"/>
      <c r="M88" s="61"/>
      <c r="N88" s="61"/>
      <c r="O88" s="61"/>
      <c r="P88" s="59"/>
      <c r="Q88" s="63"/>
      <c r="R88" s="59" t="s">
        <v>248</v>
      </c>
    </row>
    <row r="89" spans="1:18" x14ac:dyDescent="0.2">
      <c r="A89" s="21" t="s">
        <v>137</v>
      </c>
      <c r="B89" s="20" t="s">
        <v>257</v>
      </c>
      <c r="C89" s="39">
        <v>45774</v>
      </c>
      <c r="D89" s="39">
        <v>45833</v>
      </c>
      <c r="E89" s="39">
        <v>45774</v>
      </c>
      <c r="F89" s="20" t="s">
        <v>251</v>
      </c>
      <c r="G89" s="20" t="s">
        <v>1245</v>
      </c>
      <c r="H89" s="20" t="s">
        <v>1814</v>
      </c>
      <c r="I89" s="20" t="s">
        <v>1815</v>
      </c>
      <c r="J89" s="22" t="s">
        <v>1816</v>
      </c>
      <c r="K89" s="22">
        <v>1410</v>
      </c>
      <c r="L89" s="22">
        <v>0</v>
      </c>
      <c r="M89" s="22">
        <v>1410</v>
      </c>
      <c r="N89" s="22">
        <v>0</v>
      </c>
      <c r="O89" s="62"/>
      <c r="P89" s="60" t="s">
        <v>1245</v>
      </c>
      <c r="Q89" s="64"/>
      <c r="R89" s="20" t="s">
        <v>1817</v>
      </c>
    </row>
    <row r="90" spans="1:18" x14ac:dyDescent="0.2">
      <c r="A90" s="21" t="s">
        <v>137</v>
      </c>
      <c r="B90" s="20" t="s">
        <v>258</v>
      </c>
      <c r="C90" s="39">
        <v>45801</v>
      </c>
      <c r="D90" s="39">
        <v>45833</v>
      </c>
      <c r="E90" s="39">
        <v>45801</v>
      </c>
      <c r="F90" s="20" t="s">
        <v>251</v>
      </c>
      <c r="G90" s="20" t="s">
        <v>1245</v>
      </c>
      <c r="H90" s="20" t="s">
        <v>1818</v>
      </c>
      <c r="I90" s="20" t="s">
        <v>1819</v>
      </c>
      <c r="J90" s="22" t="s">
        <v>1820</v>
      </c>
      <c r="K90" s="22">
        <v>24834</v>
      </c>
      <c r="L90" s="22">
        <v>0</v>
      </c>
      <c r="M90" s="22">
        <v>26244</v>
      </c>
      <c r="N90" s="22">
        <v>0</v>
      </c>
      <c r="O90" s="62"/>
      <c r="P90" s="60" t="s">
        <v>1245</v>
      </c>
      <c r="Q90" s="64"/>
      <c r="R90" s="20" t="s">
        <v>1821</v>
      </c>
    </row>
    <row r="91" spans="1:18" x14ac:dyDescent="0.2">
      <c r="A91" s="21" t="s">
        <v>137</v>
      </c>
      <c r="B91" s="20" t="s">
        <v>264</v>
      </c>
      <c r="C91" s="39">
        <v>45862</v>
      </c>
      <c r="D91" s="39">
        <v>45847</v>
      </c>
      <c r="E91" s="39">
        <v>45862</v>
      </c>
      <c r="F91" s="20" t="s">
        <v>251</v>
      </c>
      <c r="G91" s="20" t="s">
        <v>1245</v>
      </c>
      <c r="H91" s="20" t="s">
        <v>1822</v>
      </c>
      <c r="I91" s="20" t="s">
        <v>1823</v>
      </c>
      <c r="J91" s="22" t="s">
        <v>1824</v>
      </c>
      <c r="K91" s="22">
        <v>0</v>
      </c>
      <c r="L91" s="22">
        <v>59059</v>
      </c>
      <c r="M91" s="22">
        <v>0</v>
      </c>
      <c r="N91" s="22">
        <v>32815</v>
      </c>
      <c r="O91" s="62"/>
      <c r="P91" s="60" t="s">
        <v>1245</v>
      </c>
      <c r="Q91" s="64"/>
      <c r="R91" s="20" t="s">
        <v>1825</v>
      </c>
    </row>
    <row r="92" spans="1:18" x14ac:dyDescent="0.2">
      <c r="A92" s="21" t="s">
        <v>137</v>
      </c>
      <c r="B92" s="20" t="s">
        <v>264</v>
      </c>
      <c r="C92" s="39">
        <v>45867</v>
      </c>
      <c r="D92" s="20" t="s">
        <v>1585</v>
      </c>
      <c r="E92" s="20" t="s">
        <v>1585</v>
      </c>
      <c r="F92" s="20" t="s">
        <v>1161</v>
      </c>
      <c r="G92" s="20" t="s">
        <v>1826</v>
      </c>
      <c r="H92" s="20" t="s">
        <v>1822</v>
      </c>
      <c r="I92" s="20" t="s">
        <v>1823</v>
      </c>
      <c r="J92" s="22" t="s">
        <v>1731</v>
      </c>
      <c r="K92" s="22">
        <v>67376</v>
      </c>
      <c r="L92" s="22">
        <v>0</v>
      </c>
      <c r="M92" s="22">
        <v>34561</v>
      </c>
      <c r="N92" s="22">
        <v>0</v>
      </c>
      <c r="O92" s="62"/>
      <c r="P92" s="60" t="s">
        <v>1245</v>
      </c>
      <c r="Q92" s="64"/>
      <c r="R92" s="20" t="s">
        <v>1827</v>
      </c>
    </row>
    <row r="93" spans="1:18" x14ac:dyDescent="0.2">
      <c r="A93" s="59" t="s">
        <v>1828</v>
      </c>
      <c r="B93" s="59"/>
      <c r="C93" s="59"/>
      <c r="D93" s="59"/>
      <c r="E93" s="59"/>
      <c r="F93" s="59"/>
      <c r="G93" s="59"/>
      <c r="H93" s="59"/>
      <c r="I93" s="59"/>
      <c r="J93" s="61" t="s">
        <v>248</v>
      </c>
      <c r="K93" s="61">
        <v>93620</v>
      </c>
      <c r="L93" s="61">
        <v>59059</v>
      </c>
      <c r="M93" s="61">
        <v>34561</v>
      </c>
      <c r="N93" s="61">
        <v>0</v>
      </c>
      <c r="O93" s="61"/>
      <c r="P93" s="59"/>
      <c r="Q93" s="63"/>
      <c r="R93" s="21" t="s">
        <v>248</v>
      </c>
    </row>
    <row r="94" spans="1:18" x14ac:dyDescent="0.2">
      <c r="J94" s="22"/>
      <c r="K94" s="22"/>
      <c r="L94" s="22"/>
      <c r="M94" s="22"/>
      <c r="N94" s="22"/>
      <c r="O94" s="22"/>
      <c r="Q94" s="65"/>
    </row>
    <row r="95" spans="1:18" x14ac:dyDescent="0.2">
      <c r="J95" s="22"/>
      <c r="K95" s="22"/>
      <c r="L95" s="22"/>
      <c r="M95" s="22"/>
      <c r="N95" s="22"/>
    </row>
    <row r="96" spans="1:18" x14ac:dyDescent="0.2">
      <c r="A96" s="24" t="s">
        <v>1702</v>
      </c>
      <c r="B96" s="24"/>
      <c r="C96" s="24"/>
      <c r="D96" s="24"/>
      <c r="E96" s="24"/>
      <c r="F96" s="24"/>
      <c r="G96" s="24"/>
      <c r="H96" s="24"/>
      <c r="I96" s="24"/>
      <c r="J96" s="24"/>
      <c r="K96" s="25">
        <v>8755665</v>
      </c>
      <c r="L96" s="25">
        <v>13621721</v>
      </c>
      <c r="M96" s="25">
        <v>0</v>
      </c>
      <c r="N96" s="25">
        <v>4866056</v>
      </c>
      <c r="O96" s="21"/>
      <c r="P96" s="21"/>
      <c r="Q96" s="21"/>
      <c r="R96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DB86-8D69-4BCE-9B35-CE51E6222D26}">
  <sheetPr>
    <tabColor rgb="FF00B0F0"/>
  </sheetPr>
  <dimension ref="A2:P185"/>
  <sheetViews>
    <sheetView workbookViewId="0">
      <pane ySplit="8" topLeftCell="A147" activePane="bottomLeft" state="frozen"/>
      <selection pane="bottomLeft" activeCell="I190" sqref="I190"/>
    </sheetView>
  </sheetViews>
  <sheetFormatPr defaultRowHeight="12.75" x14ac:dyDescent="0.2"/>
  <cols>
    <col min="2" max="2" width="5.140625" bestFit="1" customWidth="1"/>
    <col min="3" max="3" width="12.85546875" bestFit="1" customWidth="1"/>
    <col min="4" max="4" width="8" bestFit="1" customWidth="1"/>
    <col min="5" max="5" width="3.28515625" bestFit="1" customWidth="1"/>
    <col min="6" max="6" width="7.7109375" bestFit="1" customWidth="1"/>
    <col min="7" max="7" width="10.42578125" bestFit="1" customWidth="1"/>
    <col min="8" max="8" width="21.5703125" bestFit="1" customWidth="1"/>
    <col min="9" max="9" width="52.42578125" bestFit="1" customWidth="1"/>
    <col min="10" max="10" width="28" bestFit="1" customWidth="1"/>
    <col min="11" max="11" width="27.85546875" bestFit="1" customWidth="1"/>
    <col min="12" max="12" width="16.28515625" bestFit="1" customWidth="1"/>
    <col min="13" max="13" width="16.140625" bestFit="1" customWidth="1"/>
    <col min="14" max="14" width="16" bestFit="1" customWidth="1"/>
    <col min="15" max="15" width="15.7109375" bestFit="1" customWidth="1"/>
    <col min="16" max="16" width="38" bestFit="1" customWidth="1"/>
  </cols>
  <sheetData>
    <row r="2" spans="1:16" x14ac:dyDescent="0.2">
      <c r="A2" s="29" t="s">
        <v>233</v>
      </c>
      <c r="B2" s="30"/>
      <c r="C2" s="30"/>
      <c r="D2" s="30"/>
      <c r="E2" s="30"/>
      <c r="F2" s="30"/>
      <c r="G2" s="30"/>
      <c r="H2" s="30"/>
      <c r="I2" s="30"/>
      <c r="J2" s="31"/>
    </row>
    <row r="3" spans="1:16" x14ac:dyDescent="0.2">
      <c r="A3" s="32" t="s">
        <v>1239</v>
      </c>
      <c r="B3" s="33"/>
      <c r="C3" s="33"/>
      <c r="D3" s="33"/>
      <c r="E3" s="33"/>
      <c r="F3" s="33"/>
      <c r="G3" s="33"/>
      <c r="H3" s="33"/>
      <c r="I3" s="33"/>
      <c r="J3" s="34"/>
      <c r="M3" s="22"/>
    </row>
    <row r="4" spans="1:16" x14ac:dyDescent="0.2">
      <c r="A4" s="32" t="s">
        <v>225</v>
      </c>
      <c r="B4" s="33"/>
      <c r="C4" s="33"/>
      <c r="D4" s="33"/>
      <c r="E4" s="33"/>
      <c r="F4" s="33"/>
      <c r="G4" s="33"/>
      <c r="H4" s="33"/>
      <c r="I4" s="33"/>
      <c r="J4" s="34"/>
      <c r="L4" s="22"/>
    </row>
    <row r="5" spans="1:16" x14ac:dyDescent="0.2">
      <c r="A5" s="32" t="s">
        <v>1317</v>
      </c>
      <c r="B5" s="33"/>
      <c r="C5" s="33"/>
      <c r="D5" s="33"/>
      <c r="E5" s="33"/>
      <c r="F5" s="33"/>
      <c r="G5" s="33"/>
      <c r="H5" s="33"/>
      <c r="I5" s="33"/>
      <c r="J5" s="34"/>
    </row>
    <row r="6" spans="1:16" x14ac:dyDescent="0.2">
      <c r="A6" s="35" t="s">
        <v>226</v>
      </c>
      <c r="B6" s="36"/>
      <c r="C6" s="36"/>
      <c r="D6" s="36"/>
      <c r="E6" s="36"/>
      <c r="F6" s="36"/>
      <c r="G6" s="36"/>
      <c r="H6" s="36"/>
      <c r="I6" s="36"/>
      <c r="J6" s="37"/>
    </row>
    <row r="8" spans="1:16" ht="22.5" x14ac:dyDescent="0.2">
      <c r="A8" s="38" t="s">
        <v>227</v>
      </c>
      <c r="B8" s="38" t="s">
        <v>234</v>
      </c>
      <c r="C8" s="38" t="s">
        <v>235</v>
      </c>
      <c r="D8" s="38" t="s">
        <v>236</v>
      </c>
      <c r="E8" s="38" t="s">
        <v>237</v>
      </c>
      <c r="F8" s="38" t="s">
        <v>238</v>
      </c>
      <c r="G8" s="38" t="s">
        <v>239</v>
      </c>
      <c r="H8" s="38" t="s">
        <v>240</v>
      </c>
      <c r="I8" s="38" t="s">
        <v>241</v>
      </c>
      <c r="J8" s="38" t="s">
        <v>242</v>
      </c>
      <c r="K8" s="38" t="s">
        <v>1243</v>
      </c>
      <c r="L8" s="38" t="s">
        <v>229</v>
      </c>
      <c r="M8" s="38" t="s">
        <v>230</v>
      </c>
      <c r="N8" s="38" t="s">
        <v>231</v>
      </c>
      <c r="O8" s="38" t="s">
        <v>232</v>
      </c>
      <c r="P8" s="38" t="s">
        <v>244</v>
      </c>
    </row>
    <row r="9" spans="1:16" x14ac:dyDescent="0.2">
      <c r="A9" s="21" t="s">
        <v>125</v>
      </c>
      <c r="B9" s="20" t="s">
        <v>1160</v>
      </c>
      <c r="C9" s="39">
        <v>45636</v>
      </c>
      <c r="D9" s="20" t="s">
        <v>205</v>
      </c>
      <c r="E9" s="20" t="s">
        <v>247</v>
      </c>
      <c r="F9" s="20" t="s">
        <v>1320</v>
      </c>
      <c r="G9" s="20" t="s">
        <v>1321</v>
      </c>
      <c r="H9" s="20" t="s">
        <v>1322</v>
      </c>
      <c r="I9" s="20" t="s">
        <v>1323</v>
      </c>
      <c r="J9" s="20" t="s">
        <v>1324</v>
      </c>
      <c r="K9" s="41" t="s">
        <v>1245</v>
      </c>
      <c r="L9" s="22">
        <v>227592</v>
      </c>
      <c r="M9" s="22">
        <v>0</v>
      </c>
      <c r="N9" s="22">
        <v>635657</v>
      </c>
      <c r="O9" s="22">
        <v>0</v>
      </c>
      <c r="P9" s="20" t="s">
        <v>1323</v>
      </c>
    </row>
    <row r="10" spans="1:16" x14ac:dyDescent="0.2">
      <c r="A10" s="21" t="s">
        <v>125</v>
      </c>
      <c r="B10" s="20" t="s">
        <v>1160</v>
      </c>
      <c r="C10" s="39">
        <v>45636</v>
      </c>
      <c r="D10" s="20" t="s">
        <v>205</v>
      </c>
      <c r="E10" s="20" t="s">
        <v>247</v>
      </c>
      <c r="F10" s="20" t="s">
        <v>1320</v>
      </c>
      <c r="G10" s="20" t="s">
        <v>1325</v>
      </c>
      <c r="H10" s="20" t="s">
        <v>1326</v>
      </c>
      <c r="I10" s="20" t="s">
        <v>1323</v>
      </c>
      <c r="J10" s="20" t="s">
        <v>1324</v>
      </c>
      <c r="K10" s="41" t="s">
        <v>1245</v>
      </c>
      <c r="L10" s="22">
        <v>257931</v>
      </c>
      <c r="M10" s="22">
        <v>0</v>
      </c>
      <c r="N10" s="22">
        <v>979565</v>
      </c>
      <c r="O10" s="22">
        <v>0</v>
      </c>
      <c r="P10" s="20" t="s">
        <v>1323</v>
      </c>
    </row>
    <row r="11" spans="1:16" x14ac:dyDescent="0.2">
      <c r="A11" s="21" t="s">
        <v>125</v>
      </c>
      <c r="B11" s="20" t="s">
        <v>246</v>
      </c>
      <c r="C11" s="39">
        <v>45665</v>
      </c>
      <c r="D11" s="20" t="s">
        <v>205</v>
      </c>
      <c r="E11" s="20" t="s">
        <v>247</v>
      </c>
      <c r="F11" s="20" t="s">
        <v>1327</v>
      </c>
      <c r="G11" s="20" t="s">
        <v>1328</v>
      </c>
      <c r="H11" s="20" t="s">
        <v>1329</v>
      </c>
      <c r="I11" s="20" t="s">
        <v>1330</v>
      </c>
      <c r="J11" s="20" t="s">
        <v>1331</v>
      </c>
      <c r="K11" s="41" t="s">
        <v>1245</v>
      </c>
      <c r="L11" s="22">
        <v>90005</v>
      </c>
      <c r="M11" s="22">
        <v>0</v>
      </c>
      <c r="N11" s="22">
        <v>1091238</v>
      </c>
      <c r="O11" s="22">
        <v>0</v>
      </c>
      <c r="P11" s="20" t="s">
        <v>1330</v>
      </c>
    </row>
    <row r="12" spans="1:16" x14ac:dyDescent="0.2">
      <c r="A12" s="21" t="s">
        <v>125</v>
      </c>
      <c r="B12" s="20" t="s">
        <v>246</v>
      </c>
      <c r="C12" s="39">
        <v>45668</v>
      </c>
      <c r="D12" s="20" t="s">
        <v>205</v>
      </c>
      <c r="E12" s="20" t="s">
        <v>247</v>
      </c>
      <c r="F12" s="20" t="s">
        <v>1332</v>
      </c>
      <c r="G12" s="20" t="s">
        <v>1333</v>
      </c>
      <c r="H12" s="20" t="s">
        <v>1334</v>
      </c>
      <c r="I12" s="20" t="s">
        <v>1335</v>
      </c>
      <c r="J12" s="20" t="s">
        <v>1336</v>
      </c>
      <c r="K12" s="41" t="s">
        <v>1245</v>
      </c>
      <c r="L12" s="22">
        <v>7161</v>
      </c>
      <c r="M12" s="22">
        <v>0</v>
      </c>
      <c r="N12" s="22">
        <v>1098399</v>
      </c>
      <c r="O12" s="22">
        <v>0</v>
      </c>
      <c r="P12" s="20" t="s">
        <v>1335</v>
      </c>
    </row>
    <row r="13" spans="1:16" x14ac:dyDescent="0.2">
      <c r="A13" s="21" t="s">
        <v>125</v>
      </c>
      <c r="B13" s="20" t="s">
        <v>1157</v>
      </c>
      <c r="C13" s="39">
        <v>45689</v>
      </c>
      <c r="D13" s="20" t="s">
        <v>205</v>
      </c>
      <c r="E13" s="20" t="s">
        <v>247</v>
      </c>
      <c r="F13" s="20" t="s">
        <v>1337</v>
      </c>
      <c r="G13" s="20" t="s">
        <v>1333</v>
      </c>
      <c r="H13" s="20" t="s">
        <v>1334</v>
      </c>
      <c r="I13" s="20" t="s">
        <v>1335</v>
      </c>
      <c r="J13" s="20" t="s">
        <v>1336</v>
      </c>
      <c r="K13" s="41" t="s">
        <v>1245</v>
      </c>
      <c r="L13" s="22">
        <v>0</v>
      </c>
      <c r="M13" s="22">
        <v>557</v>
      </c>
      <c r="N13" s="22">
        <v>753861</v>
      </c>
      <c r="O13" s="22">
        <v>0</v>
      </c>
      <c r="P13" s="20" t="s">
        <v>1335</v>
      </c>
    </row>
    <row r="14" spans="1:16" x14ac:dyDescent="0.2">
      <c r="A14" s="21" t="s">
        <v>125</v>
      </c>
      <c r="B14" s="20" t="s">
        <v>1157</v>
      </c>
      <c r="C14" s="39">
        <v>45715</v>
      </c>
      <c r="D14" s="20" t="s">
        <v>204</v>
      </c>
      <c r="E14" s="20" t="s">
        <v>247</v>
      </c>
      <c r="F14" s="20" t="s">
        <v>1338</v>
      </c>
      <c r="G14" s="20" t="s">
        <v>1339</v>
      </c>
      <c r="H14" s="20" t="s">
        <v>1340</v>
      </c>
      <c r="I14" s="20" t="s">
        <v>1219</v>
      </c>
      <c r="J14" s="20" t="s">
        <v>1341</v>
      </c>
      <c r="K14" s="41" t="s">
        <v>1245</v>
      </c>
      <c r="L14" s="22">
        <v>11632054</v>
      </c>
      <c r="M14" s="22">
        <v>0</v>
      </c>
      <c r="N14" s="22">
        <v>12385915</v>
      </c>
      <c r="O14" s="22">
        <v>0</v>
      </c>
      <c r="P14" s="20" t="s">
        <v>1219</v>
      </c>
    </row>
    <row r="15" spans="1:16" x14ac:dyDescent="0.2">
      <c r="A15" s="21" t="s">
        <v>125</v>
      </c>
      <c r="B15" s="20" t="s">
        <v>1342</v>
      </c>
      <c r="C15" s="39">
        <v>45717</v>
      </c>
      <c r="D15" s="20" t="s">
        <v>205</v>
      </c>
      <c r="E15" s="20" t="s">
        <v>247</v>
      </c>
      <c r="F15" s="20" t="s">
        <v>1343</v>
      </c>
      <c r="G15" s="20" t="s">
        <v>1333</v>
      </c>
      <c r="H15" s="20" t="s">
        <v>1334</v>
      </c>
      <c r="I15" s="20" t="s">
        <v>1335</v>
      </c>
      <c r="J15" s="20" t="s">
        <v>1336</v>
      </c>
      <c r="K15" s="41" t="s">
        <v>1245</v>
      </c>
      <c r="L15" s="22">
        <v>0</v>
      </c>
      <c r="M15" s="22">
        <v>617</v>
      </c>
      <c r="N15" s="22">
        <v>11358290</v>
      </c>
      <c r="O15" s="22">
        <v>0</v>
      </c>
      <c r="P15" s="20" t="s">
        <v>1335</v>
      </c>
    </row>
    <row r="16" spans="1:16" x14ac:dyDescent="0.2">
      <c r="A16" s="21" t="s">
        <v>125</v>
      </c>
      <c r="B16" s="20" t="s">
        <v>1342</v>
      </c>
      <c r="C16" s="39">
        <v>45717</v>
      </c>
      <c r="D16" s="20" t="s">
        <v>204</v>
      </c>
      <c r="E16" s="20" t="s">
        <v>247</v>
      </c>
      <c r="F16" s="20" t="s">
        <v>1343</v>
      </c>
      <c r="G16" s="20" t="s">
        <v>1339</v>
      </c>
      <c r="H16" s="20" t="s">
        <v>1340</v>
      </c>
      <c r="I16" s="20" t="s">
        <v>1219</v>
      </c>
      <c r="J16" s="20" t="s">
        <v>1341</v>
      </c>
      <c r="K16" s="41" t="s">
        <v>1245</v>
      </c>
      <c r="L16" s="22">
        <v>0</v>
      </c>
      <c r="M16" s="22">
        <v>969337</v>
      </c>
      <c r="N16" s="22">
        <v>11416099</v>
      </c>
      <c r="O16" s="22">
        <v>0</v>
      </c>
      <c r="P16" s="20" t="s">
        <v>1219</v>
      </c>
    </row>
    <row r="17" spans="1:16" x14ac:dyDescent="0.2">
      <c r="A17" s="21" t="s">
        <v>125</v>
      </c>
      <c r="B17" s="20" t="s">
        <v>1342</v>
      </c>
      <c r="C17" s="39">
        <v>45728</v>
      </c>
      <c r="D17" s="20" t="s">
        <v>193</v>
      </c>
      <c r="E17" s="20" t="s">
        <v>247</v>
      </c>
      <c r="F17" s="20" t="s">
        <v>1344</v>
      </c>
      <c r="G17" s="20" t="s">
        <v>1345</v>
      </c>
      <c r="H17" s="20" t="s">
        <v>1346</v>
      </c>
      <c r="I17" s="20" t="s">
        <v>1347</v>
      </c>
      <c r="J17" s="20" t="s">
        <v>1348</v>
      </c>
      <c r="K17" s="41" t="s">
        <v>1245</v>
      </c>
      <c r="L17" s="22">
        <v>14224</v>
      </c>
      <c r="M17" s="22">
        <v>0</v>
      </c>
      <c r="N17" s="22">
        <v>11372514</v>
      </c>
      <c r="O17" s="22">
        <v>0</v>
      </c>
      <c r="P17" s="20" t="s">
        <v>1347</v>
      </c>
    </row>
    <row r="18" spans="1:16" x14ac:dyDescent="0.2">
      <c r="A18" s="21" t="s">
        <v>125</v>
      </c>
      <c r="B18" s="20" t="s">
        <v>257</v>
      </c>
      <c r="C18" s="39">
        <v>45748</v>
      </c>
      <c r="D18" s="20" t="s">
        <v>193</v>
      </c>
      <c r="E18" s="20" t="s">
        <v>247</v>
      </c>
      <c r="F18" s="20" t="s">
        <v>1349</v>
      </c>
      <c r="G18" s="20" t="s">
        <v>1345</v>
      </c>
      <c r="H18" s="20" t="s">
        <v>1346</v>
      </c>
      <c r="I18" s="20" t="s">
        <v>1347</v>
      </c>
      <c r="J18" s="20" t="s">
        <v>1348</v>
      </c>
      <c r="K18" s="41" t="s">
        <v>1245</v>
      </c>
      <c r="L18" s="22">
        <v>0</v>
      </c>
      <c r="M18" s="22">
        <v>1185</v>
      </c>
      <c r="N18" s="22">
        <v>11371329</v>
      </c>
      <c r="O18" s="22">
        <v>0</v>
      </c>
      <c r="P18" s="20" t="s">
        <v>1347</v>
      </c>
    </row>
    <row r="19" spans="1:16" x14ac:dyDescent="0.2">
      <c r="A19" s="21" t="s">
        <v>125</v>
      </c>
      <c r="B19" s="20" t="s">
        <v>257</v>
      </c>
      <c r="C19" s="39">
        <v>45748</v>
      </c>
      <c r="D19" s="20" t="s">
        <v>205</v>
      </c>
      <c r="E19" s="20" t="s">
        <v>247</v>
      </c>
      <c r="F19" s="20" t="s">
        <v>1349</v>
      </c>
      <c r="G19" s="20" t="s">
        <v>1321</v>
      </c>
      <c r="H19" s="20" t="s">
        <v>1322</v>
      </c>
      <c r="I19" s="20" t="s">
        <v>1323</v>
      </c>
      <c r="J19" s="20" t="s">
        <v>1324</v>
      </c>
      <c r="K19" s="41" t="s">
        <v>1245</v>
      </c>
      <c r="L19" s="22">
        <v>0</v>
      </c>
      <c r="M19" s="22">
        <v>22759</v>
      </c>
      <c r="N19" s="22">
        <v>10365934</v>
      </c>
      <c r="O19" s="22">
        <v>0</v>
      </c>
      <c r="P19" s="20" t="s">
        <v>1323</v>
      </c>
    </row>
    <row r="20" spans="1:16" x14ac:dyDescent="0.2">
      <c r="A20" s="21" t="s">
        <v>125</v>
      </c>
      <c r="B20" s="20" t="s">
        <v>257</v>
      </c>
      <c r="C20" s="39">
        <v>45748</v>
      </c>
      <c r="D20" s="20" t="s">
        <v>205</v>
      </c>
      <c r="E20" s="20" t="s">
        <v>247</v>
      </c>
      <c r="F20" s="20" t="s">
        <v>1349</v>
      </c>
      <c r="G20" s="20" t="s">
        <v>1325</v>
      </c>
      <c r="H20" s="20" t="s">
        <v>1326</v>
      </c>
      <c r="I20" s="20" t="s">
        <v>1323</v>
      </c>
      <c r="J20" s="20" t="s">
        <v>1324</v>
      </c>
      <c r="K20" s="41" t="s">
        <v>1245</v>
      </c>
      <c r="L20" s="22">
        <v>0</v>
      </c>
      <c r="M20" s="22">
        <v>25793</v>
      </c>
      <c r="N20" s="22">
        <v>10340141</v>
      </c>
      <c r="O20" s="22">
        <v>0</v>
      </c>
      <c r="P20" s="20" t="s">
        <v>1323</v>
      </c>
    </row>
    <row r="21" spans="1:16" x14ac:dyDescent="0.2">
      <c r="A21" s="21" t="s">
        <v>125</v>
      </c>
      <c r="B21" s="20" t="s">
        <v>257</v>
      </c>
      <c r="C21" s="39">
        <v>45748</v>
      </c>
      <c r="D21" s="20" t="s">
        <v>205</v>
      </c>
      <c r="E21" s="20" t="s">
        <v>247</v>
      </c>
      <c r="F21" s="20" t="s">
        <v>1349</v>
      </c>
      <c r="G21" s="20" t="s">
        <v>1333</v>
      </c>
      <c r="H21" s="20" t="s">
        <v>1334</v>
      </c>
      <c r="I21" s="20" t="s">
        <v>1335</v>
      </c>
      <c r="J21" s="20" t="s">
        <v>1336</v>
      </c>
      <c r="K21" s="41" t="s">
        <v>1245</v>
      </c>
      <c r="L21" s="22">
        <v>0</v>
      </c>
      <c r="M21" s="22">
        <v>597</v>
      </c>
      <c r="N21" s="22">
        <v>10339544</v>
      </c>
      <c r="O21" s="22">
        <v>0</v>
      </c>
      <c r="P21" s="20" t="s">
        <v>1335</v>
      </c>
    </row>
    <row r="22" spans="1:16" x14ac:dyDescent="0.2">
      <c r="A22" s="21" t="s">
        <v>125</v>
      </c>
      <c r="B22" s="20" t="s">
        <v>257</v>
      </c>
      <c r="C22" s="39">
        <v>45748</v>
      </c>
      <c r="D22" s="20" t="s">
        <v>205</v>
      </c>
      <c r="E22" s="20" t="s">
        <v>247</v>
      </c>
      <c r="F22" s="20" t="s">
        <v>1349</v>
      </c>
      <c r="G22" s="20" t="s">
        <v>1328</v>
      </c>
      <c r="H22" s="20" t="s">
        <v>1329</v>
      </c>
      <c r="I22" s="20" t="s">
        <v>1330</v>
      </c>
      <c r="J22" s="20" t="s">
        <v>1331</v>
      </c>
      <c r="K22" s="41" t="s">
        <v>1245</v>
      </c>
      <c r="L22" s="22">
        <v>0</v>
      </c>
      <c r="M22" s="22">
        <v>9575</v>
      </c>
      <c r="N22" s="22">
        <v>10388693</v>
      </c>
      <c r="O22" s="22">
        <v>0</v>
      </c>
      <c r="P22" s="20" t="s">
        <v>1330</v>
      </c>
    </row>
    <row r="23" spans="1:16" x14ac:dyDescent="0.2">
      <c r="A23" s="21" t="s">
        <v>125</v>
      </c>
      <c r="B23" s="20" t="s">
        <v>257</v>
      </c>
      <c r="C23" s="39">
        <v>45748</v>
      </c>
      <c r="D23" s="20" t="s">
        <v>204</v>
      </c>
      <c r="E23" s="20" t="s">
        <v>247</v>
      </c>
      <c r="F23" s="20" t="s">
        <v>1349</v>
      </c>
      <c r="G23" s="20" t="s">
        <v>1339</v>
      </c>
      <c r="H23" s="20" t="s">
        <v>1340</v>
      </c>
      <c r="I23" s="20" t="s">
        <v>1219</v>
      </c>
      <c r="J23" s="20" t="s">
        <v>1341</v>
      </c>
      <c r="K23" s="41" t="s">
        <v>1245</v>
      </c>
      <c r="L23" s="22">
        <v>0</v>
      </c>
      <c r="M23" s="22">
        <v>969337</v>
      </c>
      <c r="N23" s="22">
        <v>10401513</v>
      </c>
      <c r="O23" s="22">
        <v>0</v>
      </c>
      <c r="P23" s="20" t="s">
        <v>1219</v>
      </c>
    </row>
    <row r="24" spans="1:16" x14ac:dyDescent="0.2">
      <c r="A24" s="21" t="s">
        <v>125</v>
      </c>
      <c r="B24" s="20" t="s">
        <v>257</v>
      </c>
      <c r="C24" s="39">
        <v>45754</v>
      </c>
      <c r="D24" s="20" t="s">
        <v>205</v>
      </c>
      <c r="E24" s="20" t="s">
        <v>247</v>
      </c>
      <c r="F24" s="20" t="s">
        <v>1350</v>
      </c>
      <c r="G24" s="20" t="s">
        <v>1351</v>
      </c>
      <c r="H24" s="20" t="s">
        <v>1352</v>
      </c>
      <c r="I24" s="20" t="s">
        <v>1319</v>
      </c>
      <c r="J24" s="20" t="s">
        <v>1353</v>
      </c>
      <c r="K24" s="41" t="s">
        <v>1245</v>
      </c>
      <c r="L24" s="22">
        <v>12649</v>
      </c>
      <c r="M24" s="22">
        <v>0</v>
      </c>
      <c r="N24" s="22">
        <v>10352193</v>
      </c>
      <c r="O24" s="22">
        <v>0</v>
      </c>
      <c r="P24" s="20" t="s">
        <v>1319</v>
      </c>
    </row>
    <row r="25" spans="1:16" x14ac:dyDescent="0.2">
      <c r="A25" s="21" t="s">
        <v>125</v>
      </c>
      <c r="B25" s="20" t="s">
        <v>257</v>
      </c>
      <c r="C25" s="39">
        <v>45759</v>
      </c>
      <c r="D25" s="20" t="s">
        <v>207</v>
      </c>
      <c r="E25" s="20" t="s">
        <v>247</v>
      </c>
      <c r="F25" s="20" t="s">
        <v>1354</v>
      </c>
      <c r="G25" s="20" t="s">
        <v>1355</v>
      </c>
      <c r="H25" s="20" t="s">
        <v>1356</v>
      </c>
      <c r="I25" s="20" t="s">
        <v>1219</v>
      </c>
      <c r="J25" s="20" t="s">
        <v>1357</v>
      </c>
      <c r="K25" s="41" t="s">
        <v>1245</v>
      </c>
      <c r="L25" s="22">
        <v>2492606</v>
      </c>
      <c r="M25" s="22">
        <v>0</v>
      </c>
      <c r="N25" s="22">
        <v>12844799</v>
      </c>
      <c r="O25" s="22">
        <v>0</v>
      </c>
      <c r="P25" s="20" t="s">
        <v>1219</v>
      </c>
    </row>
    <row r="26" spans="1:16" x14ac:dyDescent="0.2">
      <c r="A26" s="21" t="s">
        <v>125</v>
      </c>
      <c r="B26" s="20" t="s">
        <v>257</v>
      </c>
      <c r="C26" s="39">
        <v>45777</v>
      </c>
      <c r="D26" s="20" t="s">
        <v>193</v>
      </c>
      <c r="E26" s="20" t="s">
        <v>247</v>
      </c>
      <c r="F26" s="20" t="s">
        <v>1358</v>
      </c>
      <c r="G26" s="20" t="s">
        <v>1359</v>
      </c>
      <c r="H26" s="20" t="s">
        <v>1360</v>
      </c>
      <c r="I26" s="20" t="s">
        <v>1347</v>
      </c>
      <c r="J26" s="20" t="s">
        <v>1361</v>
      </c>
      <c r="K26" s="41" t="s">
        <v>1245</v>
      </c>
      <c r="L26" s="22">
        <v>6350</v>
      </c>
      <c r="M26" s="22">
        <v>0</v>
      </c>
      <c r="N26" s="22">
        <v>12851149</v>
      </c>
      <c r="O26" s="22">
        <v>0</v>
      </c>
      <c r="P26" s="20" t="s">
        <v>1347</v>
      </c>
    </row>
    <row r="27" spans="1:16" x14ac:dyDescent="0.2">
      <c r="A27" s="21" t="s">
        <v>125</v>
      </c>
      <c r="B27" s="20" t="s">
        <v>258</v>
      </c>
      <c r="C27" s="39">
        <v>45778</v>
      </c>
      <c r="D27" s="20" t="s">
        <v>193</v>
      </c>
      <c r="E27" s="20" t="s">
        <v>247</v>
      </c>
      <c r="F27" s="20" t="s">
        <v>1362</v>
      </c>
      <c r="G27" s="20" t="s">
        <v>1345</v>
      </c>
      <c r="H27" s="20" t="s">
        <v>1346</v>
      </c>
      <c r="I27" s="20" t="s">
        <v>1347</v>
      </c>
      <c r="J27" s="20" t="s">
        <v>1348</v>
      </c>
      <c r="K27" s="41" t="s">
        <v>1245</v>
      </c>
      <c r="L27" s="22">
        <v>0</v>
      </c>
      <c r="M27" s="22">
        <v>1185</v>
      </c>
      <c r="N27" s="22">
        <v>12849964</v>
      </c>
      <c r="O27" s="22">
        <v>0</v>
      </c>
      <c r="P27" s="20" t="s">
        <v>1347</v>
      </c>
    </row>
    <row r="28" spans="1:16" x14ac:dyDescent="0.2">
      <c r="A28" s="21" t="s">
        <v>125</v>
      </c>
      <c r="B28" s="20" t="s">
        <v>258</v>
      </c>
      <c r="C28" s="39">
        <v>45778</v>
      </c>
      <c r="D28" s="20" t="s">
        <v>207</v>
      </c>
      <c r="E28" s="20" t="s">
        <v>247</v>
      </c>
      <c r="F28" s="20" t="s">
        <v>1362</v>
      </c>
      <c r="G28" s="20" t="s">
        <v>1355</v>
      </c>
      <c r="H28" s="20" t="s">
        <v>1356</v>
      </c>
      <c r="I28" s="20" t="s">
        <v>1219</v>
      </c>
      <c r="J28" s="20" t="s">
        <v>1357</v>
      </c>
      <c r="K28" s="41" t="s">
        <v>1245</v>
      </c>
      <c r="L28" s="22">
        <v>0</v>
      </c>
      <c r="M28" s="22">
        <v>207717</v>
      </c>
      <c r="N28" s="22">
        <v>11609068</v>
      </c>
      <c r="O28" s="22">
        <v>0</v>
      </c>
      <c r="P28" s="20" t="s">
        <v>1219</v>
      </c>
    </row>
    <row r="29" spans="1:16" x14ac:dyDescent="0.2">
      <c r="A29" s="21" t="s">
        <v>125</v>
      </c>
      <c r="B29" s="20" t="s">
        <v>258</v>
      </c>
      <c r="C29" s="39">
        <v>45778</v>
      </c>
      <c r="D29" s="20" t="s">
        <v>205</v>
      </c>
      <c r="E29" s="20" t="s">
        <v>247</v>
      </c>
      <c r="F29" s="20" t="s">
        <v>1362</v>
      </c>
      <c r="G29" s="20" t="s">
        <v>1321</v>
      </c>
      <c r="H29" s="20" t="s">
        <v>1322</v>
      </c>
      <c r="I29" s="20" t="s">
        <v>1323</v>
      </c>
      <c r="J29" s="20" t="s">
        <v>1324</v>
      </c>
      <c r="K29" s="41" t="s">
        <v>1245</v>
      </c>
      <c r="L29" s="22">
        <v>0</v>
      </c>
      <c r="M29" s="22">
        <v>22759</v>
      </c>
      <c r="N29" s="22">
        <v>11843195</v>
      </c>
      <c r="O29" s="22">
        <v>0</v>
      </c>
      <c r="P29" s="20" t="s">
        <v>1323</v>
      </c>
    </row>
    <row r="30" spans="1:16" x14ac:dyDescent="0.2">
      <c r="A30" s="21" t="s">
        <v>125</v>
      </c>
      <c r="B30" s="20" t="s">
        <v>258</v>
      </c>
      <c r="C30" s="39">
        <v>45778</v>
      </c>
      <c r="D30" s="20" t="s">
        <v>205</v>
      </c>
      <c r="E30" s="20" t="s">
        <v>247</v>
      </c>
      <c r="F30" s="20" t="s">
        <v>1362</v>
      </c>
      <c r="G30" s="20" t="s">
        <v>1325</v>
      </c>
      <c r="H30" s="20" t="s">
        <v>1326</v>
      </c>
      <c r="I30" s="20" t="s">
        <v>1323</v>
      </c>
      <c r="J30" s="20" t="s">
        <v>1324</v>
      </c>
      <c r="K30" s="41" t="s">
        <v>1245</v>
      </c>
      <c r="L30" s="22">
        <v>0</v>
      </c>
      <c r="M30" s="22">
        <v>25793</v>
      </c>
      <c r="N30" s="22">
        <v>11817402</v>
      </c>
      <c r="O30" s="22">
        <v>0</v>
      </c>
      <c r="P30" s="20" t="s">
        <v>1323</v>
      </c>
    </row>
    <row r="31" spans="1:16" x14ac:dyDescent="0.2">
      <c r="A31" s="21" t="s">
        <v>125</v>
      </c>
      <c r="B31" s="20" t="s">
        <v>258</v>
      </c>
      <c r="C31" s="39">
        <v>45778</v>
      </c>
      <c r="D31" s="20" t="s">
        <v>205</v>
      </c>
      <c r="E31" s="20" t="s">
        <v>247</v>
      </c>
      <c r="F31" s="20" t="s">
        <v>1362</v>
      </c>
      <c r="G31" s="20" t="s">
        <v>1333</v>
      </c>
      <c r="H31" s="20" t="s">
        <v>1334</v>
      </c>
      <c r="I31" s="20" t="s">
        <v>1335</v>
      </c>
      <c r="J31" s="20" t="s">
        <v>1336</v>
      </c>
      <c r="K31" s="41" t="s">
        <v>1245</v>
      </c>
      <c r="L31" s="22">
        <v>0</v>
      </c>
      <c r="M31" s="22">
        <v>617</v>
      </c>
      <c r="N31" s="22">
        <v>11816785</v>
      </c>
      <c r="O31" s="22">
        <v>0</v>
      </c>
      <c r="P31" s="20" t="s">
        <v>1335</v>
      </c>
    </row>
    <row r="32" spans="1:16" x14ac:dyDescent="0.2">
      <c r="A32" s="21" t="s">
        <v>125</v>
      </c>
      <c r="B32" s="20" t="s">
        <v>258</v>
      </c>
      <c r="C32" s="39">
        <v>45778</v>
      </c>
      <c r="D32" s="20" t="s">
        <v>205</v>
      </c>
      <c r="E32" s="20" t="s">
        <v>247</v>
      </c>
      <c r="F32" s="20" t="s">
        <v>1362</v>
      </c>
      <c r="G32" s="20" t="s">
        <v>1328</v>
      </c>
      <c r="H32" s="20" t="s">
        <v>1329</v>
      </c>
      <c r="I32" s="20" t="s">
        <v>1330</v>
      </c>
      <c r="J32" s="20" t="s">
        <v>1331</v>
      </c>
      <c r="K32" s="41" t="s">
        <v>1245</v>
      </c>
      <c r="L32" s="22">
        <v>0</v>
      </c>
      <c r="M32" s="22">
        <v>9894</v>
      </c>
      <c r="N32" s="22">
        <v>11865954</v>
      </c>
      <c r="O32" s="22">
        <v>0</v>
      </c>
      <c r="P32" s="20" t="s">
        <v>1330</v>
      </c>
    </row>
    <row r="33" spans="1:16" x14ac:dyDescent="0.2">
      <c r="A33" s="21" t="s">
        <v>125</v>
      </c>
      <c r="B33" s="20" t="s">
        <v>258</v>
      </c>
      <c r="C33" s="39">
        <v>45778</v>
      </c>
      <c r="D33" s="20" t="s">
        <v>205</v>
      </c>
      <c r="E33" s="20" t="s">
        <v>247</v>
      </c>
      <c r="F33" s="20" t="s">
        <v>1362</v>
      </c>
      <c r="G33" s="20" t="s">
        <v>1351</v>
      </c>
      <c r="H33" s="20" t="s">
        <v>1352</v>
      </c>
      <c r="I33" s="20" t="s">
        <v>1319</v>
      </c>
      <c r="J33" s="20" t="s">
        <v>1353</v>
      </c>
      <c r="K33" s="41" t="s">
        <v>1245</v>
      </c>
      <c r="L33" s="22">
        <v>0</v>
      </c>
      <c r="M33" s="22">
        <v>1054</v>
      </c>
      <c r="N33" s="22">
        <v>11879093</v>
      </c>
      <c r="O33" s="22">
        <v>0</v>
      </c>
      <c r="P33" s="20" t="s">
        <v>1319</v>
      </c>
    </row>
    <row r="34" spans="1:16" x14ac:dyDescent="0.2">
      <c r="A34" s="21" t="s">
        <v>125</v>
      </c>
      <c r="B34" s="20" t="s">
        <v>258</v>
      </c>
      <c r="C34" s="39">
        <v>45778</v>
      </c>
      <c r="D34" s="20" t="s">
        <v>204</v>
      </c>
      <c r="E34" s="20" t="s">
        <v>247</v>
      </c>
      <c r="F34" s="20" t="s">
        <v>1362</v>
      </c>
      <c r="G34" s="20" t="s">
        <v>1339</v>
      </c>
      <c r="H34" s="20" t="s">
        <v>1340</v>
      </c>
      <c r="I34" s="20" t="s">
        <v>1219</v>
      </c>
      <c r="J34" s="20" t="s">
        <v>1341</v>
      </c>
      <c r="K34" s="41" t="s">
        <v>1245</v>
      </c>
      <c r="L34" s="22">
        <v>0</v>
      </c>
      <c r="M34" s="22">
        <v>969338</v>
      </c>
      <c r="N34" s="22">
        <v>11880147</v>
      </c>
      <c r="O34" s="22">
        <v>0</v>
      </c>
      <c r="P34" s="20" t="s">
        <v>1219</v>
      </c>
    </row>
    <row r="35" spans="1:16" x14ac:dyDescent="0.2">
      <c r="A35" s="21" t="s">
        <v>125</v>
      </c>
      <c r="B35" s="20" t="s">
        <v>258</v>
      </c>
      <c r="C35" s="39">
        <v>45798</v>
      </c>
      <c r="D35" s="20" t="s">
        <v>207</v>
      </c>
      <c r="E35" s="20" t="s">
        <v>247</v>
      </c>
      <c r="F35" s="20" t="s">
        <v>1363</v>
      </c>
      <c r="G35" s="20" t="s">
        <v>1364</v>
      </c>
      <c r="H35" s="20" t="s">
        <v>1365</v>
      </c>
      <c r="I35" s="20" t="s">
        <v>1366</v>
      </c>
      <c r="J35" s="20" t="s">
        <v>1367</v>
      </c>
      <c r="K35" s="41" t="s">
        <v>1245</v>
      </c>
      <c r="L35" s="22">
        <v>157500</v>
      </c>
      <c r="M35" s="22">
        <v>0</v>
      </c>
      <c r="N35" s="22">
        <v>11766568</v>
      </c>
      <c r="O35" s="22">
        <v>0</v>
      </c>
      <c r="P35" s="20" t="s">
        <v>1366</v>
      </c>
    </row>
    <row r="36" spans="1:16" x14ac:dyDescent="0.2">
      <c r="A36" s="21" t="s">
        <v>125</v>
      </c>
      <c r="B36" s="20" t="s">
        <v>258</v>
      </c>
      <c r="C36" s="39">
        <v>45798</v>
      </c>
      <c r="D36" s="20" t="s">
        <v>207</v>
      </c>
      <c r="E36" s="20" t="s">
        <v>247</v>
      </c>
      <c r="F36" s="20" t="s">
        <v>1363</v>
      </c>
      <c r="G36" s="20" t="s">
        <v>1368</v>
      </c>
      <c r="H36" s="20" t="s">
        <v>1369</v>
      </c>
      <c r="I36" s="20" t="s">
        <v>1366</v>
      </c>
      <c r="J36" s="20" t="s">
        <v>1367</v>
      </c>
      <c r="K36" s="41" t="s">
        <v>1245</v>
      </c>
      <c r="L36" s="22">
        <v>267500</v>
      </c>
      <c r="M36" s="22">
        <v>0</v>
      </c>
      <c r="N36" s="22">
        <v>12034068</v>
      </c>
      <c r="O36" s="22">
        <v>0</v>
      </c>
      <c r="P36" s="20" t="s">
        <v>1366</v>
      </c>
    </row>
    <row r="37" spans="1:16" x14ac:dyDescent="0.2">
      <c r="A37" s="21" t="s">
        <v>125</v>
      </c>
      <c r="B37" s="20" t="s">
        <v>260</v>
      </c>
      <c r="C37" s="39">
        <v>45809</v>
      </c>
      <c r="D37" s="20" t="s">
        <v>193</v>
      </c>
      <c r="E37" s="20" t="s">
        <v>247</v>
      </c>
      <c r="F37" s="20" t="s">
        <v>1370</v>
      </c>
      <c r="G37" s="20" t="s">
        <v>1345</v>
      </c>
      <c r="H37" s="20" t="s">
        <v>1346</v>
      </c>
      <c r="I37" s="20" t="s">
        <v>1347</v>
      </c>
      <c r="J37" s="20" t="s">
        <v>1348</v>
      </c>
      <c r="K37" s="41" t="s">
        <v>1245</v>
      </c>
      <c r="L37" s="22">
        <v>0</v>
      </c>
      <c r="M37" s="22">
        <v>1185</v>
      </c>
      <c r="N37" s="22">
        <v>12032354</v>
      </c>
      <c r="O37" s="22">
        <v>0</v>
      </c>
      <c r="P37" s="20" t="s">
        <v>1347</v>
      </c>
    </row>
    <row r="38" spans="1:16" x14ac:dyDescent="0.2">
      <c r="A38" s="21" t="s">
        <v>125</v>
      </c>
      <c r="B38" s="20" t="s">
        <v>260</v>
      </c>
      <c r="C38" s="39">
        <v>45809</v>
      </c>
      <c r="D38" s="20" t="s">
        <v>207</v>
      </c>
      <c r="E38" s="20" t="s">
        <v>247</v>
      </c>
      <c r="F38" s="20" t="s">
        <v>1370</v>
      </c>
      <c r="G38" s="20" t="s">
        <v>1355</v>
      </c>
      <c r="H38" s="20" t="s">
        <v>1356</v>
      </c>
      <c r="I38" s="20" t="s">
        <v>1219</v>
      </c>
      <c r="J38" s="20" t="s">
        <v>1357</v>
      </c>
      <c r="K38" s="41" t="s">
        <v>1245</v>
      </c>
      <c r="L38" s="22">
        <v>0</v>
      </c>
      <c r="M38" s="22">
        <v>207717</v>
      </c>
      <c r="N38" s="22">
        <v>10791797</v>
      </c>
      <c r="O38" s="22">
        <v>0</v>
      </c>
      <c r="P38" s="20" t="s">
        <v>1219</v>
      </c>
    </row>
    <row r="39" spans="1:16" x14ac:dyDescent="0.2">
      <c r="A39" s="21" t="s">
        <v>125</v>
      </c>
      <c r="B39" s="20" t="s">
        <v>260</v>
      </c>
      <c r="C39" s="39">
        <v>45809</v>
      </c>
      <c r="D39" s="20" t="s">
        <v>207</v>
      </c>
      <c r="E39" s="20" t="s">
        <v>247</v>
      </c>
      <c r="F39" s="20" t="s">
        <v>1370</v>
      </c>
      <c r="G39" s="20" t="s">
        <v>1364</v>
      </c>
      <c r="H39" s="20" t="s">
        <v>1365</v>
      </c>
      <c r="I39" s="20" t="s">
        <v>1366</v>
      </c>
      <c r="J39" s="20" t="s">
        <v>1367</v>
      </c>
      <c r="K39" s="41" t="s">
        <v>1245</v>
      </c>
      <c r="L39" s="22">
        <v>0</v>
      </c>
      <c r="M39" s="22">
        <v>6562</v>
      </c>
      <c r="N39" s="22">
        <v>10785235</v>
      </c>
      <c r="O39" s="22">
        <v>0</v>
      </c>
      <c r="P39" s="20" t="s">
        <v>1366</v>
      </c>
    </row>
    <row r="40" spans="1:16" x14ac:dyDescent="0.2">
      <c r="A40" s="21" t="s">
        <v>125</v>
      </c>
      <c r="B40" s="20" t="s">
        <v>260</v>
      </c>
      <c r="C40" s="39">
        <v>45809</v>
      </c>
      <c r="D40" s="20" t="s">
        <v>205</v>
      </c>
      <c r="E40" s="20" t="s">
        <v>247</v>
      </c>
      <c r="F40" s="20" t="s">
        <v>1370</v>
      </c>
      <c r="G40" s="20" t="s">
        <v>1321</v>
      </c>
      <c r="H40" s="20" t="s">
        <v>1322</v>
      </c>
      <c r="I40" s="20" t="s">
        <v>1323</v>
      </c>
      <c r="J40" s="20" t="s">
        <v>1324</v>
      </c>
      <c r="K40" s="41" t="s">
        <v>1245</v>
      </c>
      <c r="L40" s="22">
        <v>0</v>
      </c>
      <c r="M40" s="22">
        <v>22759</v>
      </c>
      <c r="N40" s="22">
        <v>11025904</v>
      </c>
      <c r="O40" s="22">
        <v>0</v>
      </c>
      <c r="P40" s="20" t="s">
        <v>1323</v>
      </c>
    </row>
    <row r="41" spans="1:16" x14ac:dyDescent="0.2">
      <c r="A41" s="21" t="s">
        <v>125</v>
      </c>
      <c r="B41" s="20" t="s">
        <v>260</v>
      </c>
      <c r="C41" s="39">
        <v>45809</v>
      </c>
      <c r="D41" s="20" t="s">
        <v>205</v>
      </c>
      <c r="E41" s="20" t="s">
        <v>247</v>
      </c>
      <c r="F41" s="20" t="s">
        <v>1370</v>
      </c>
      <c r="G41" s="20" t="s">
        <v>1325</v>
      </c>
      <c r="H41" s="20" t="s">
        <v>1326</v>
      </c>
      <c r="I41" s="20" t="s">
        <v>1323</v>
      </c>
      <c r="J41" s="20" t="s">
        <v>1324</v>
      </c>
      <c r="K41" s="41" t="s">
        <v>1245</v>
      </c>
      <c r="L41" s="22">
        <v>0</v>
      </c>
      <c r="M41" s="22">
        <v>25793</v>
      </c>
      <c r="N41" s="22">
        <v>11000111</v>
      </c>
      <c r="O41" s="22">
        <v>0</v>
      </c>
      <c r="P41" s="20" t="s">
        <v>1323</v>
      </c>
    </row>
    <row r="42" spans="1:16" x14ac:dyDescent="0.2">
      <c r="A42" s="21" t="s">
        <v>125</v>
      </c>
      <c r="B42" s="20" t="s">
        <v>260</v>
      </c>
      <c r="C42" s="39">
        <v>45809</v>
      </c>
      <c r="D42" s="20" t="s">
        <v>193</v>
      </c>
      <c r="E42" s="20" t="s">
        <v>247</v>
      </c>
      <c r="F42" s="20" t="s">
        <v>1370</v>
      </c>
      <c r="G42" s="20" t="s">
        <v>1359</v>
      </c>
      <c r="H42" s="20" t="s">
        <v>1360</v>
      </c>
      <c r="I42" s="20" t="s">
        <v>1347</v>
      </c>
      <c r="J42" s="20" t="s">
        <v>1361</v>
      </c>
      <c r="K42" s="41" t="s">
        <v>1245</v>
      </c>
      <c r="L42" s="22">
        <v>0</v>
      </c>
      <c r="M42" s="22">
        <v>529</v>
      </c>
      <c r="N42" s="22">
        <v>12033539</v>
      </c>
      <c r="O42" s="22">
        <v>0</v>
      </c>
      <c r="P42" s="20" t="s">
        <v>1347</v>
      </c>
    </row>
    <row r="43" spans="1:16" x14ac:dyDescent="0.2">
      <c r="A43" s="21" t="s">
        <v>125</v>
      </c>
      <c r="B43" s="20" t="s">
        <v>260</v>
      </c>
      <c r="C43" s="39">
        <v>45809</v>
      </c>
      <c r="D43" s="20" t="s">
        <v>205</v>
      </c>
      <c r="E43" s="20" t="s">
        <v>247</v>
      </c>
      <c r="F43" s="20" t="s">
        <v>1370</v>
      </c>
      <c r="G43" s="20" t="s">
        <v>1333</v>
      </c>
      <c r="H43" s="20" t="s">
        <v>1334</v>
      </c>
      <c r="I43" s="20" t="s">
        <v>1335</v>
      </c>
      <c r="J43" s="20" t="s">
        <v>1336</v>
      </c>
      <c r="K43" s="41" t="s">
        <v>1245</v>
      </c>
      <c r="L43" s="22">
        <v>0</v>
      </c>
      <c r="M43" s="22">
        <v>597</v>
      </c>
      <c r="N43" s="22">
        <v>10999514</v>
      </c>
      <c r="O43" s="22">
        <v>0</v>
      </c>
      <c r="P43" s="20" t="s">
        <v>1335</v>
      </c>
    </row>
    <row r="44" spans="1:16" x14ac:dyDescent="0.2">
      <c r="A44" s="21" t="s">
        <v>125</v>
      </c>
      <c r="B44" s="20" t="s">
        <v>260</v>
      </c>
      <c r="C44" s="39">
        <v>45809</v>
      </c>
      <c r="D44" s="20" t="s">
        <v>205</v>
      </c>
      <c r="E44" s="20" t="s">
        <v>247</v>
      </c>
      <c r="F44" s="20" t="s">
        <v>1370</v>
      </c>
      <c r="G44" s="20" t="s">
        <v>1328</v>
      </c>
      <c r="H44" s="20" t="s">
        <v>1329</v>
      </c>
      <c r="I44" s="20" t="s">
        <v>1330</v>
      </c>
      <c r="J44" s="20" t="s">
        <v>1331</v>
      </c>
      <c r="K44" s="41" t="s">
        <v>1245</v>
      </c>
      <c r="L44" s="22">
        <v>0</v>
      </c>
      <c r="M44" s="22">
        <v>9575</v>
      </c>
      <c r="N44" s="22">
        <v>11048663</v>
      </c>
      <c r="O44" s="22">
        <v>0</v>
      </c>
      <c r="P44" s="20" t="s">
        <v>1330</v>
      </c>
    </row>
    <row r="45" spans="1:16" x14ac:dyDescent="0.2">
      <c r="A45" s="21" t="s">
        <v>125</v>
      </c>
      <c r="B45" s="20" t="s">
        <v>260</v>
      </c>
      <c r="C45" s="39">
        <v>45809</v>
      </c>
      <c r="D45" s="20" t="s">
        <v>205</v>
      </c>
      <c r="E45" s="20" t="s">
        <v>247</v>
      </c>
      <c r="F45" s="20" t="s">
        <v>1370</v>
      </c>
      <c r="G45" s="20" t="s">
        <v>1351</v>
      </c>
      <c r="H45" s="20" t="s">
        <v>1352</v>
      </c>
      <c r="I45" s="20" t="s">
        <v>1319</v>
      </c>
      <c r="J45" s="20" t="s">
        <v>1353</v>
      </c>
      <c r="K45" s="41" t="s">
        <v>1245</v>
      </c>
      <c r="L45" s="22">
        <v>0</v>
      </c>
      <c r="M45" s="22">
        <v>1054</v>
      </c>
      <c r="N45" s="22">
        <v>11061483</v>
      </c>
      <c r="O45" s="22">
        <v>0</v>
      </c>
      <c r="P45" s="20" t="s">
        <v>1319</v>
      </c>
    </row>
    <row r="46" spans="1:16" x14ac:dyDescent="0.2">
      <c r="A46" s="21" t="s">
        <v>125</v>
      </c>
      <c r="B46" s="20" t="s">
        <v>260</v>
      </c>
      <c r="C46" s="39">
        <v>45809</v>
      </c>
      <c r="D46" s="20" t="s">
        <v>204</v>
      </c>
      <c r="E46" s="20" t="s">
        <v>247</v>
      </c>
      <c r="F46" s="20" t="s">
        <v>1370</v>
      </c>
      <c r="G46" s="20" t="s">
        <v>1339</v>
      </c>
      <c r="H46" s="20" t="s">
        <v>1340</v>
      </c>
      <c r="I46" s="20" t="s">
        <v>1219</v>
      </c>
      <c r="J46" s="20" t="s">
        <v>1341</v>
      </c>
      <c r="K46" s="41" t="s">
        <v>1245</v>
      </c>
      <c r="L46" s="22">
        <v>0</v>
      </c>
      <c r="M46" s="22">
        <v>969338</v>
      </c>
      <c r="N46" s="22">
        <v>11062537</v>
      </c>
      <c r="O46" s="22">
        <v>0</v>
      </c>
      <c r="P46" s="20" t="s">
        <v>1219</v>
      </c>
    </row>
    <row r="47" spans="1:16" x14ac:dyDescent="0.2">
      <c r="A47" s="21" t="s">
        <v>125</v>
      </c>
      <c r="B47" s="20" t="s">
        <v>260</v>
      </c>
      <c r="C47" s="39">
        <v>45811</v>
      </c>
      <c r="D47" s="20" t="s">
        <v>209</v>
      </c>
      <c r="E47" s="20" t="s">
        <v>247</v>
      </c>
      <c r="F47" s="20" t="s">
        <v>1371</v>
      </c>
      <c r="G47" s="20" t="s">
        <v>1372</v>
      </c>
      <c r="H47" s="20" t="s">
        <v>1373</v>
      </c>
      <c r="I47" s="20" t="s">
        <v>1219</v>
      </c>
      <c r="J47" s="20" t="s">
        <v>1374</v>
      </c>
      <c r="K47" s="41" t="s">
        <v>1245</v>
      </c>
      <c r="L47" s="22">
        <v>36800</v>
      </c>
      <c r="M47" s="22">
        <v>0</v>
      </c>
      <c r="N47" s="22">
        <v>10822035</v>
      </c>
      <c r="O47" s="22">
        <v>0</v>
      </c>
      <c r="P47" s="20" t="s">
        <v>1219</v>
      </c>
    </row>
    <row r="48" spans="1:16" x14ac:dyDescent="0.2">
      <c r="A48" s="21" t="s">
        <v>125</v>
      </c>
      <c r="B48" s="20" t="s">
        <v>260</v>
      </c>
      <c r="C48" s="39">
        <v>45819</v>
      </c>
      <c r="D48" s="20" t="s">
        <v>209</v>
      </c>
      <c r="E48" s="20" t="s">
        <v>247</v>
      </c>
      <c r="F48" s="20" t="s">
        <v>1375</v>
      </c>
      <c r="G48" s="20" t="s">
        <v>1376</v>
      </c>
      <c r="H48" s="20" t="s">
        <v>1377</v>
      </c>
      <c r="I48" s="20" t="s">
        <v>1219</v>
      </c>
      <c r="J48" s="20" t="s">
        <v>1378</v>
      </c>
      <c r="K48" s="41" t="s">
        <v>1245</v>
      </c>
      <c r="L48" s="22">
        <v>0</v>
      </c>
      <c r="M48" s="22">
        <v>9680</v>
      </c>
      <c r="N48" s="22">
        <v>10812355</v>
      </c>
      <c r="O48" s="22">
        <v>0</v>
      </c>
      <c r="P48" s="20" t="s">
        <v>1219</v>
      </c>
    </row>
    <row r="49" spans="1:16" x14ac:dyDescent="0.2">
      <c r="A49" s="21" t="s">
        <v>125</v>
      </c>
      <c r="B49" s="20" t="s">
        <v>260</v>
      </c>
      <c r="C49" s="39">
        <v>45834</v>
      </c>
      <c r="D49" s="20" t="s">
        <v>209</v>
      </c>
      <c r="E49" s="20" t="s">
        <v>247</v>
      </c>
      <c r="F49" s="20" t="s">
        <v>1379</v>
      </c>
      <c r="G49" s="20" t="s">
        <v>1380</v>
      </c>
      <c r="H49" s="20" t="s">
        <v>1381</v>
      </c>
      <c r="I49" s="20" t="s">
        <v>1219</v>
      </c>
      <c r="J49" s="20" t="s">
        <v>1382</v>
      </c>
      <c r="K49" s="41" t="s">
        <v>1245</v>
      </c>
      <c r="L49" s="22">
        <v>28278</v>
      </c>
      <c r="M49" s="22">
        <v>0</v>
      </c>
      <c r="N49" s="22">
        <v>10840633</v>
      </c>
      <c r="O49" s="22">
        <v>0</v>
      </c>
      <c r="P49" s="20" t="s">
        <v>1219</v>
      </c>
    </row>
    <row r="50" spans="1:16" x14ac:dyDescent="0.2">
      <c r="A50" s="21" t="s">
        <v>125</v>
      </c>
      <c r="B50" s="20" t="s">
        <v>264</v>
      </c>
      <c r="C50" s="39">
        <v>45839</v>
      </c>
      <c r="D50" s="20" t="s">
        <v>193</v>
      </c>
      <c r="E50" s="20" t="s">
        <v>247</v>
      </c>
      <c r="F50" s="20" t="s">
        <v>1383</v>
      </c>
      <c r="G50" s="20" t="s">
        <v>1345</v>
      </c>
      <c r="H50" s="20" t="s">
        <v>1346</v>
      </c>
      <c r="I50" s="20" t="s">
        <v>1347</v>
      </c>
      <c r="J50" s="20" t="s">
        <v>1348</v>
      </c>
      <c r="K50" s="41" t="s">
        <v>1245</v>
      </c>
      <c r="L50" s="22">
        <v>0</v>
      </c>
      <c r="M50" s="22">
        <v>1185</v>
      </c>
      <c r="N50" s="22">
        <v>10839448</v>
      </c>
      <c r="O50" s="22">
        <v>0</v>
      </c>
      <c r="P50" s="20" t="s">
        <v>1347</v>
      </c>
    </row>
    <row r="51" spans="1:16" x14ac:dyDescent="0.2">
      <c r="A51" s="21" t="s">
        <v>125</v>
      </c>
      <c r="B51" s="20" t="s">
        <v>264</v>
      </c>
      <c r="C51" s="39">
        <v>45839</v>
      </c>
      <c r="D51" s="20" t="s">
        <v>207</v>
      </c>
      <c r="E51" s="20" t="s">
        <v>247</v>
      </c>
      <c r="F51" s="20" t="s">
        <v>1383</v>
      </c>
      <c r="G51" s="20" t="s">
        <v>1355</v>
      </c>
      <c r="H51" s="20" t="s">
        <v>1356</v>
      </c>
      <c r="I51" s="20" t="s">
        <v>1219</v>
      </c>
      <c r="J51" s="20" t="s">
        <v>1357</v>
      </c>
      <c r="K51" s="41" t="s">
        <v>1245</v>
      </c>
      <c r="L51" s="22">
        <v>0</v>
      </c>
      <c r="M51" s="22">
        <v>207717</v>
      </c>
      <c r="N51" s="22">
        <v>9598502</v>
      </c>
      <c r="O51" s="22">
        <v>0</v>
      </c>
      <c r="P51" s="20" t="s">
        <v>1219</v>
      </c>
    </row>
    <row r="52" spans="1:16" x14ac:dyDescent="0.2">
      <c r="A52" s="21" t="s">
        <v>125</v>
      </c>
      <c r="B52" s="20" t="s">
        <v>264</v>
      </c>
      <c r="C52" s="39">
        <v>45839</v>
      </c>
      <c r="D52" s="20" t="s">
        <v>207</v>
      </c>
      <c r="E52" s="20" t="s">
        <v>247</v>
      </c>
      <c r="F52" s="20" t="s">
        <v>1383</v>
      </c>
      <c r="G52" s="20" t="s">
        <v>1364</v>
      </c>
      <c r="H52" s="20" t="s">
        <v>1365</v>
      </c>
      <c r="I52" s="20" t="s">
        <v>1366</v>
      </c>
      <c r="J52" s="20" t="s">
        <v>1367</v>
      </c>
      <c r="K52" s="41" t="s">
        <v>1245</v>
      </c>
      <c r="L52" s="22">
        <v>0</v>
      </c>
      <c r="M52" s="22">
        <v>6562</v>
      </c>
      <c r="N52" s="22">
        <v>9591940</v>
      </c>
      <c r="O52" s="22">
        <v>0</v>
      </c>
      <c r="P52" s="20" t="s">
        <v>1366</v>
      </c>
    </row>
    <row r="53" spans="1:16" x14ac:dyDescent="0.2">
      <c r="A53" s="21" t="s">
        <v>125</v>
      </c>
      <c r="B53" s="20" t="s">
        <v>264</v>
      </c>
      <c r="C53" s="39">
        <v>45839</v>
      </c>
      <c r="D53" s="20" t="s">
        <v>207</v>
      </c>
      <c r="E53" s="20" t="s">
        <v>247</v>
      </c>
      <c r="F53" s="20" t="s">
        <v>1383</v>
      </c>
      <c r="G53" s="20" t="s">
        <v>1368</v>
      </c>
      <c r="H53" s="20" t="s">
        <v>1369</v>
      </c>
      <c r="I53" s="20" t="s">
        <v>1366</v>
      </c>
      <c r="J53" s="20" t="s">
        <v>1367</v>
      </c>
      <c r="K53" s="41" t="s">
        <v>1245</v>
      </c>
      <c r="L53" s="22">
        <v>0</v>
      </c>
      <c r="M53" s="22">
        <v>11145</v>
      </c>
      <c r="N53" s="22">
        <v>9580795</v>
      </c>
      <c r="O53" s="22">
        <v>0</v>
      </c>
      <c r="P53" s="20" t="s">
        <v>1366</v>
      </c>
    </row>
    <row r="54" spans="1:16" x14ac:dyDescent="0.2">
      <c r="A54" s="21" t="s">
        <v>125</v>
      </c>
      <c r="B54" s="20" t="s">
        <v>264</v>
      </c>
      <c r="C54" s="39">
        <v>45839</v>
      </c>
      <c r="D54" s="20" t="s">
        <v>205</v>
      </c>
      <c r="E54" s="20" t="s">
        <v>247</v>
      </c>
      <c r="F54" s="20" t="s">
        <v>1383</v>
      </c>
      <c r="G54" s="20" t="s">
        <v>1321</v>
      </c>
      <c r="H54" s="20" t="s">
        <v>1322</v>
      </c>
      <c r="I54" s="20" t="s">
        <v>1323</v>
      </c>
      <c r="J54" s="20" t="s">
        <v>1324</v>
      </c>
      <c r="K54" s="41" t="s">
        <v>1245</v>
      </c>
      <c r="L54" s="22">
        <v>0</v>
      </c>
      <c r="M54" s="22">
        <v>22759</v>
      </c>
      <c r="N54" s="22">
        <v>9833683</v>
      </c>
      <c r="O54" s="22">
        <v>0</v>
      </c>
      <c r="P54" s="20" t="s">
        <v>1323</v>
      </c>
    </row>
    <row r="55" spans="1:16" x14ac:dyDescent="0.2">
      <c r="A55" s="21" t="s">
        <v>125</v>
      </c>
      <c r="B55" s="20" t="s">
        <v>264</v>
      </c>
      <c r="C55" s="39">
        <v>45839</v>
      </c>
      <c r="D55" s="20" t="s">
        <v>205</v>
      </c>
      <c r="E55" s="20" t="s">
        <v>247</v>
      </c>
      <c r="F55" s="20" t="s">
        <v>1383</v>
      </c>
      <c r="G55" s="20" t="s">
        <v>1325</v>
      </c>
      <c r="H55" s="20" t="s">
        <v>1326</v>
      </c>
      <c r="I55" s="20" t="s">
        <v>1323</v>
      </c>
      <c r="J55" s="20" t="s">
        <v>1324</v>
      </c>
      <c r="K55" s="41" t="s">
        <v>1245</v>
      </c>
      <c r="L55" s="22">
        <v>0</v>
      </c>
      <c r="M55" s="22">
        <v>25793</v>
      </c>
      <c r="N55" s="22">
        <v>9807890</v>
      </c>
      <c r="O55" s="22">
        <v>0</v>
      </c>
      <c r="P55" s="20" t="s">
        <v>1323</v>
      </c>
    </row>
    <row r="56" spans="1:16" x14ac:dyDescent="0.2">
      <c r="A56" s="21" t="s">
        <v>125</v>
      </c>
      <c r="B56" s="20" t="s">
        <v>264</v>
      </c>
      <c r="C56" s="39">
        <v>45839</v>
      </c>
      <c r="D56" s="20" t="s">
        <v>193</v>
      </c>
      <c r="E56" s="20" t="s">
        <v>247</v>
      </c>
      <c r="F56" s="20" t="s">
        <v>1383</v>
      </c>
      <c r="G56" s="20" t="s">
        <v>1359</v>
      </c>
      <c r="H56" s="20" t="s">
        <v>1360</v>
      </c>
      <c r="I56" s="20" t="s">
        <v>1347</v>
      </c>
      <c r="J56" s="20" t="s">
        <v>1361</v>
      </c>
      <c r="K56" s="41" t="s">
        <v>1245</v>
      </c>
      <c r="L56" s="22">
        <v>0</v>
      </c>
      <c r="M56" s="22">
        <v>529</v>
      </c>
      <c r="N56" s="22">
        <v>10838919</v>
      </c>
      <c r="O56" s="22">
        <v>0</v>
      </c>
      <c r="P56" s="20" t="s">
        <v>1347</v>
      </c>
    </row>
    <row r="57" spans="1:16" x14ac:dyDescent="0.2">
      <c r="A57" s="21" t="s">
        <v>125</v>
      </c>
      <c r="B57" s="20" t="s">
        <v>264</v>
      </c>
      <c r="C57" s="39">
        <v>45839</v>
      </c>
      <c r="D57" s="20" t="s">
        <v>205</v>
      </c>
      <c r="E57" s="20" t="s">
        <v>247</v>
      </c>
      <c r="F57" s="20" t="s">
        <v>1383</v>
      </c>
      <c r="G57" s="20" t="s">
        <v>1333</v>
      </c>
      <c r="H57" s="20" t="s">
        <v>1334</v>
      </c>
      <c r="I57" s="20" t="s">
        <v>1335</v>
      </c>
      <c r="J57" s="20" t="s">
        <v>1336</v>
      </c>
      <c r="K57" s="41" t="s">
        <v>1245</v>
      </c>
      <c r="L57" s="22">
        <v>0</v>
      </c>
      <c r="M57" s="22">
        <v>617</v>
      </c>
      <c r="N57" s="22">
        <v>9807273</v>
      </c>
      <c r="O57" s="22">
        <v>0</v>
      </c>
      <c r="P57" s="20" t="s">
        <v>1335</v>
      </c>
    </row>
    <row r="58" spans="1:16" x14ac:dyDescent="0.2">
      <c r="A58" s="21" t="s">
        <v>125</v>
      </c>
      <c r="B58" s="20" t="s">
        <v>264</v>
      </c>
      <c r="C58" s="39">
        <v>45839</v>
      </c>
      <c r="D58" s="20" t="s">
        <v>205</v>
      </c>
      <c r="E58" s="20" t="s">
        <v>247</v>
      </c>
      <c r="F58" s="20" t="s">
        <v>1383</v>
      </c>
      <c r="G58" s="20" t="s">
        <v>1328</v>
      </c>
      <c r="H58" s="20" t="s">
        <v>1329</v>
      </c>
      <c r="I58" s="20" t="s">
        <v>1330</v>
      </c>
      <c r="J58" s="20" t="s">
        <v>1331</v>
      </c>
      <c r="K58" s="41" t="s">
        <v>1245</v>
      </c>
      <c r="L58" s="22">
        <v>0</v>
      </c>
      <c r="M58" s="22">
        <v>9894</v>
      </c>
      <c r="N58" s="22">
        <v>9856442</v>
      </c>
      <c r="O58" s="22">
        <v>0</v>
      </c>
      <c r="P58" s="20" t="s">
        <v>1330</v>
      </c>
    </row>
    <row r="59" spans="1:16" x14ac:dyDescent="0.2">
      <c r="A59" s="21" t="s">
        <v>125</v>
      </c>
      <c r="B59" s="20" t="s">
        <v>264</v>
      </c>
      <c r="C59" s="39">
        <v>45839</v>
      </c>
      <c r="D59" s="20" t="s">
        <v>205</v>
      </c>
      <c r="E59" s="20" t="s">
        <v>247</v>
      </c>
      <c r="F59" s="20" t="s">
        <v>1383</v>
      </c>
      <c r="G59" s="20" t="s">
        <v>1351</v>
      </c>
      <c r="H59" s="20" t="s">
        <v>1352</v>
      </c>
      <c r="I59" s="20" t="s">
        <v>1319</v>
      </c>
      <c r="J59" s="20" t="s">
        <v>1353</v>
      </c>
      <c r="K59" s="41" t="s">
        <v>1245</v>
      </c>
      <c r="L59" s="22">
        <v>0</v>
      </c>
      <c r="M59" s="22">
        <v>1054</v>
      </c>
      <c r="N59" s="22">
        <v>9806219</v>
      </c>
      <c r="O59" s="22">
        <v>0</v>
      </c>
      <c r="P59" s="20" t="s">
        <v>1319</v>
      </c>
    </row>
    <row r="60" spans="1:16" x14ac:dyDescent="0.2">
      <c r="A60" s="21" t="s">
        <v>125</v>
      </c>
      <c r="B60" s="20" t="s">
        <v>264</v>
      </c>
      <c r="C60" s="39">
        <v>45839</v>
      </c>
      <c r="D60" s="20" t="s">
        <v>209</v>
      </c>
      <c r="E60" s="20" t="s">
        <v>247</v>
      </c>
      <c r="F60" s="20" t="s">
        <v>1383</v>
      </c>
      <c r="G60" s="20" t="s">
        <v>1372</v>
      </c>
      <c r="H60" s="20" t="s">
        <v>1373</v>
      </c>
      <c r="I60" s="20" t="s">
        <v>1219</v>
      </c>
      <c r="J60" s="20" t="s">
        <v>1374</v>
      </c>
      <c r="K60" s="41" t="s">
        <v>1245</v>
      </c>
      <c r="L60" s="22">
        <v>0</v>
      </c>
      <c r="M60" s="22">
        <v>4600</v>
      </c>
      <c r="N60" s="22">
        <v>9573871</v>
      </c>
      <c r="O60" s="22">
        <v>0</v>
      </c>
      <c r="P60" s="20" t="s">
        <v>1219</v>
      </c>
    </row>
    <row r="61" spans="1:16" x14ac:dyDescent="0.2">
      <c r="A61" s="21" t="s">
        <v>125</v>
      </c>
      <c r="B61" s="20" t="s">
        <v>264</v>
      </c>
      <c r="C61" s="39">
        <v>45839</v>
      </c>
      <c r="D61" s="20" t="s">
        <v>209</v>
      </c>
      <c r="E61" s="20" t="s">
        <v>247</v>
      </c>
      <c r="F61" s="20" t="s">
        <v>1383</v>
      </c>
      <c r="G61" s="20" t="s">
        <v>1380</v>
      </c>
      <c r="H61" s="20" t="s">
        <v>1381</v>
      </c>
      <c r="I61" s="20" t="s">
        <v>1219</v>
      </c>
      <c r="J61" s="20" t="s">
        <v>1382</v>
      </c>
      <c r="K61" s="41" t="s">
        <v>1245</v>
      </c>
      <c r="L61" s="22">
        <v>0</v>
      </c>
      <c r="M61" s="22">
        <v>3534</v>
      </c>
      <c r="N61" s="22">
        <v>9577261</v>
      </c>
      <c r="O61" s="22">
        <v>0</v>
      </c>
      <c r="P61" s="20" t="s">
        <v>1219</v>
      </c>
    </row>
    <row r="62" spans="1:16" x14ac:dyDescent="0.2">
      <c r="A62" s="21" t="s">
        <v>125</v>
      </c>
      <c r="B62" s="20" t="s">
        <v>264</v>
      </c>
      <c r="C62" s="39">
        <v>45839</v>
      </c>
      <c r="D62" s="20" t="s">
        <v>209</v>
      </c>
      <c r="E62" s="20" t="s">
        <v>247</v>
      </c>
      <c r="F62" s="20" t="s">
        <v>1383</v>
      </c>
      <c r="G62" s="20" t="s">
        <v>1376</v>
      </c>
      <c r="H62" s="20" t="s">
        <v>1377</v>
      </c>
      <c r="I62" s="20" t="s">
        <v>1219</v>
      </c>
      <c r="J62" s="20" t="s">
        <v>1378</v>
      </c>
      <c r="K62" s="41" t="s">
        <v>1245</v>
      </c>
      <c r="L62" s="22">
        <v>1210</v>
      </c>
      <c r="M62" s="22">
        <v>0</v>
      </c>
      <c r="N62" s="22">
        <v>9578471</v>
      </c>
      <c r="O62" s="22">
        <v>0</v>
      </c>
      <c r="P62" s="20" t="s">
        <v>1219</v>
      </c>
    </row>
    <row r="63" spans="1:16" x14ac:dyDescent="0.2">
      <c r="A63" s="21" t="s">
        <v>125</v>
      </c>
      <c r="B63" s="20" t="s">
        <v>264</v>
      </c>
      <c r="C63" s="39">
        <v>45839</v>
      </c>
      <c r="D63" s="20" t="s">
        <v>204</v>
      </c>
      <c r="E63" s="20" t="s">
        <v>247</v>
      </c>
      <c r="F63" s="20" t="s">
        <v>1383</v>
      </c>
      <c r="G63" s="20" t="s">
        <v>1339</v>
      </c>
      <c r="H63" s="20" t="s">
        <v>1340</v>
      </c>
      <c r="I63" s="20" t="s">
        <v>1219</v>
      </c>
      <c r="J63" s="20" t="s">
        <v>1341</v>
      </c>
      <c r="K63" s="41" t="s">
        <v>1245</v>
      </c>
      <c r="L63" s="22">
        <v>0</v>
      </c>
      <c r="M63" s="22">
        <v>969338</v>
      </c>
      <c r="N63" s="22">
        <v>9869581</v>
      </c>
      <c r="O63" s="22">
        <v>0</v>
      </c>
      <c r="P63" s="20" t="s">
        <v>1219</v>
      </c>
    </row>
    <row r="64" spans="1:16" x14ac:dyDescent="0.2">
      <c r="A64" s="21" t="s">
        <v>125</v>
      </c>
      <c r="B64" s="20" t="s">
        <v>264</v>
      </c>
      <c r="C64" s="39">
        <v>45845</v>
      </c>
      <c r="D64" s="20" t="s">
        <v>208</v>
      </c>
      <c r="E64" s="20" t="s">
        <v>247</v>
      </c>
      <c r="F64" s="20" t="s">
        <v>1384</v>
      </c>
      <c r="G64" s="20" t="s">
        <v>1385</v>
      </c>
      <c r="H64" s="20" t="s">
        <v>1386</v>
      </c>
      <c r="I64" s="20" t="s">
        <v>1319</v>
      </c>
      <c r="J64" s="20" t="s">
        <v>1387</v>
      </c>
      <c r="K64" s="41" t="s">
        <v>1245</v>
      </c>
      <c r="L64" s="22">
        <v>25600</v>
      </c>
      <c r="M64" s="22">
        <v>0</v>
      </c>
      <c r="N64" s="22">
        <v>9599471</v>
      </c>
      <c r="O64" s="22">
        <v>0</v>
      </c>
      <c r="P64" s="20" t="s">
        <v>1319</v>
      </c>
    </row>
    <row r="65" spans="1:16" x14ac:dyDescent="0.2">
      <c r="A65" s="21" t="s">
        <v>125</v>
      </c>
      <c r="B65" s="20" t="s">
        <v>267</v>
      </c>
      <c r="C65" s="39">
        <v>45870</v>
      </c>
      <c r="D65" s="20" t="s">
        <v>193</v>
      </c>
      <c r="E65" s="20" t="s">
        <v>247</v>
      </c>
      <c r="F65" s="20" t="s">
        <v>1388</v>
      </c>
      <c r="G65" s="20" t="s">
        <v>1345</v>
      </c>
      <c r="H65" s="20" t="s">
        <v>1346</v>
      </c>
      <c r="I65" s="20" t="s">
        <v>1347</v>
      </c>
      <c r="J65" s="20" t="s">
        <v>1348</v>
      </c>
      <c r="K65" s="41" t="s">
        <v>1245</v>
      </c>
      <c r="L65" s="22">
        <v>0</v>
      </c>
      <c r="M65" s="22">
        <v>1185</v>
      </c>
      <c r="N65" s="22">
        <v>9598286</v>
      </c>
      <c r="O65" s="22">
        <v>0</v>
      </c>
      <c r="P65" s="20" t="s">
        <v>1347</v>
      </c>
    </row>
    <row r="66" spans="1:16" x14ac:dyDescent="0.2">
      <c r="A66" s="21" t="s">
        <v>125</v>
      </c>
      <c r="B66" s="20" t="s">
        <v>267</v>
      </c>
      <c r="C66" s="39">
        <v>45870</v>
      </c>
      <c r="D66" s="20" t="s">
        <v>207</v>
      </c>
      <c r="E66" s="20" t="s">
        <v>247</v>
      </c>
      <c r="F66" s="20" t="s">
        <v>1388</v>
      </c>
      <c r="G66" s="20" t="s">
        <v>1355</v>
      </c>
      <c r="H66" s="20" t="s">
        <v>1356</v>
      </c>
      <c r="I66" s="20" t="s">
        <v>1219</v>
      </c>
      <c r="J66" s="20" t="s">
        <v>1357</v>
      </c>
      <c r="K66" s="41" t="s">
        <v>1245</v>
      </c>
      <c r="L66" s="22">
        <v>0</v>
      </c>
      <c r="M66" s="22">
        <v>207717</v>
      </c>
      <c r="N66" s="22">
        <v>8357340</v>
      </c>
      <c r="O66" s="22">
        <v>0</v>
      </c>
      <c r="P66" s="20" t="s">
        <v>1219</v>
      </c>
    </row>
    <row r="67" spans="1:16" x14ac:dyDescent="0.2">
      <c r="A67" s="21" t="s">
        <v>125</v>
      </c>
      <c r="B67" s="20" t="s">
        <v>267</v>
      </c>
      <c r="C67" s="39">
        <v>45870</v>
      </c>
      <c r="D67" s="20" t="s">
        <v>207</v>
      </c>
      <c r="E67" s="20" t="s">
        <v>247</v>
      </c>
      <c r="F67" s="20" t="s">
        <v>1388</v>
      </c>
      <c r="G67" s="20" t="s">
        <v>1364</v>
      </c>
      <c r="H67" s="20" t="s">
        <v>1365</v>
      </c>
      <c r="I67" s="20" t="s">
        <v>1366</v>
      </c>
      <c r="J67" s="20" t="s">
        <v>1367</v>
      </c>
      <c r="K67" s="41" t="s">
        <v>1245</v>
      </c>
      <c r="L67" s="22">
        <v>0</v>
      </c>
      <c r="M67" s="22">
        <v>6562</v>
      </c>
      <c r="N67" s="22">
        <v>8350778</v>
      </c>
      <c r="O67" s="22">
        <v>0</v>
      </c>
      <c r="P67" s="20" t="s">
        <v>1366</v>
      </c>
    </row>
    <row r="68" spans="1:16" x14ac:dyDescent="0.2">
      <c r="A68" s="21" t="s">
        <v>125</v>
      </c>
      <c r="B68" s="20" t="s">
        <v>267</v>
      </c>
      <c r="C68" s="39">
        <v>45870</v>
      </c>
      <c r="D68" s="20" t="s">
        <v>207</v>
      </c>
      <c r="E68" s="20" t="s">
        <v>247</v>
      </c>
      <c r="F68" s="20" t="s">
        <v>1388</v>
      </c>
      <c r="G68" s="20" t="s">
        <v>1368</v>
      </c>
      <c r="H68" s="20" t="s">
        <v>1369</v>
      </c>
      <c r="I68" s="20" t="s">
        <v>1366</v>
      </c>
      <c r="J68" s="20" t="s">
        <v>1367</v>
      </c>
      <c r="K68" s="41" t="s">
        <v>1245</v>
      </c>
      <c r="L68" s="22">
        <v>0</v>
      </c>
      <c r="M68" s="22">
        <v>11145</v>
      </c>
      <c r="N68" s="22">
        <v>8339633</v>
      </c>
      <c r="O68" s="22">
        <v>0</v>
      </c>
      <c r="P68" s="20" t="s">
        <v>1366</v>
      </c>
    </row>
    <row r="69" spans="1:16" x14ac:dyDescent="0.2">
      <c r="A69" s="21" t="s">
        <v>125</v>
      </c>
      <c r="B69" s="20" t="s">
        <v>267</v>
      </c>
      <c r="C69" s="39">
        <v>45870</v>
      </c>
      <c r="D69" s="20" t="s">
        <v>205</v>
      </c>
      <c r="E69" s="20" t="s">
        <v>247</v>
      </c>
      <c r="F69" s="20" t="s">
        <v>1388</v>
      </c>
      <c r="G69" s="20" t="s">
        <v>1321</v>
      </c>
      <c r="H69" s="20" t="s">
        <v>1322</v>
      </c>
      <c r="I69" s="20" t="s">
        <v>1323</v>
      </c>
      <c r="J69" s="20" t="s">
        <v>1324</v>
      </c>
      <c r="K69" s="41" t="s">
        <v>1245</v>
      </c>
      <c r="L69" s="22">
        <v>0</v>
      </c>
      <c r="M69" s="22">
        <v>22759</v>
      </c>
      <c r="N69" s="22">
        <v>8592521</v>
      </c>
      <c r="O69" s="22">
        <v>0</v>
      </c>
      <c r="P69" s="20" t="s">
        <v>1323</v>
      </c>
    </row>
    <row r="70" spans="1:16" x14ac:dyDescent="0.2">
      <c r="A70" s="21" t="s">
        <v>125</v>
      </c>
      <c r="B70" s="20" t="s">
        <v>267</v>
      </c>
      <c r="C70" s="39">
        <v>45870</v>
      </c>
      <c r="D70" s="20" t="s">
        <v>205</v>
      </c>
      <c r="E70" s="20" t="s">
        <v>247</v>
      </c>
      <c r="F70" s="20" t="s">
        <v>1388</v>
      </c>
      <c r="G70" s="20" t="s">
        <v>1325</v>
      </c>
      <c r="H70" s="20" t="s">
        <v>1326</v>
      </c>
      <c r="I70" s="20" t="s">
        <v>1323</v>
      </c>
      <c r="J70" s="20" t="s">
        <v>1324</v>
      </c>
      <c r="K70" s="41" t="s">
        <v>1245</v>
      </c>
      <c r="L70" s="22">
        <v>0</v>
      </c>
      <c r="M70" s="22">
        <v>25793</v>
      </c>
      <c r="N70" s="22">
        <v>8566728</v>
      </c>
      <c r="O70" s="22">
        <v>0</v>
      </c>
      <c r="P70" s="20" t="s">
        <v>1323</v>
      </c>
    </row>
    <row r="71" spans="1:16" x14ac:dyDescent="0.2">
      <c r="A71" s="21" t="s">
        <v>125</v>
      </c>
      <c r="B71" s="20" t="s">
        <v>267</v>
      </c>
      <c r="C71" s="39">
        <v>45870</v>
      </c>
      <c r="D71" s="20" t="s">
        <v>193</v>
      </c>
      <c r="E71" s="20" t="s">
        <v>247</v>
      </c>
      <c r="F71" s="20" t="s">
        <v>1388</v>
      </c>
      <c r="G71" s="20" t="s">
        <v>1359</v>
      </c>
      <c r="H71" s="20" t="s">
        <v>1360</v>
      </c>
      <c r="I71" s="20" t="s">
        <v>1347</v>
      </c>
      <c r="J71" s="20" t="s">
        <v>1361</v>
      </c>
      <c r="K71" s="41" t="s">
        <v>1245</v>
      </c>
      <c r="L71" s="22">
        <v>0</v>
      </c>
      <c r="M71" s="22">
        <v>529</v>
      </c>
      <c r="N71" s="22">
        <v>9597757</v>
      </c>
      <c r="O71" s="22">
        <v>0</v>
      </c>
      <c r="P71" s="20" t="s">
        <v>1347</v>
      </c>
    </row>
    <row r="72" spans="1:16" x14ac:dyDescent="0.2">
      <c r="A72" s="21" t="s">
        <v>125</v>
      </c>
      <c r="B72" s="20" t="s">
        <v>267</v>
      </c>
      <c r="C72" s="39">
        <v>45870</v>
      </c>
      <c r="D72" s="20" t="s">
        <v>208</v>
      </c>
      <c r="E72" s="20" t="s">
        <v>247</v>
      </c>
      <c r="F72" s="20" t="s">
        <v>1388</v>
      </c>
      <c r="G72" s="20" t="s">
        <v>1385</v>
      </c>
      <c r="H72" s="20" t="s">
        <v>1386</v>
      </c>
      <c r="I72" s="20" t="s">
        <v>1319</v>
      </c>
      <c r="J72" s="20" t="s">
        <v>1387</v>
      </c>
      <c r="K72" s="41" t="s">
        <v>1245</v>
      </c>
      <c r="L72" s="22">
        <v>0</v>
      </c>
      <c r="M72" s="22">
        <v>2133</v>
      </c>
      <c r="N72" s="22">
        <v>8337500</v>
      </c>
      <c r="O72" s="22">
        <v>0</v>
      </c>
      <c r="P72" s="20" t="s">
        <v>1319</v>
      </c>
    </row>
    <row r="73" spans="1:16" x14ac:dyDescent="0.2">
      <c r="A73" s="21" t="s">
        <v>125</v>
      </c>
      <c r="B73" s="20" t="s">
        <v>267</v>
      </c>
      <c r="C73" s="39">
        <v>45870</v>
      </c>
      <c r="D73" s="20" t="s">
        <v>205</v>
      </c>
      <c r="E73" s="20" t="s">
        <v>247</v>
      </c>
      <c r="F73" s="20" t="s">
        <v>1388</v>
      </c>
      <c r="G73" s="20" t="s">
        <v>1333</v>
      </c>
      <c r="H73" s="20" t="s">
        <v>1334</v>
      </c>
      <c r="I73" s="20" t="s">
        <v>1335</v>
      </c>
      <c r="J73" s="20" t="s">
        <v>1336</v>
      </c>
      <c r="K73" s="41" t="s">
        <v>1245</v>
      </c>
      <c r="L73" s="22">
        <v>0</v>
      </c>
      <c r="M73" s="22">
        <v>617</v>
      </c>
      <c r="N73" s="22">
        <v>8566111</v>
      </c>
      <c r="O73" s="22">
        <v>0</v>
      </c>
      <c r="P73" s="20" t="s">
        <v>1335</v>
      </c>
    </row>
    <row r="74" spans="1:16" x14ac:dyDescent="0.2">
      <c r="A74" s="21" t="s">
        <v>125</v>
      </c>
      <c r="B74" s="20" t="s">
        <v>267</v>
      </c>
      <c r="C74" s="39">
        <v>45870</v>
      </c>
      <c r="D74" s="20" t="s">
        <v>205</v>
      </c>
      <c r="E74" s="20" t="s">
        <v>247</v>
      </c>
      <c r="F74" s="20" t="s">
        <v>1388</v>
      </c>
      <c r="G74" s="20" t="s">
        <v>1328</v>
      </c>
      <c r="H74" s="20" t="s">
        <v>1329</v>
      </c>
      <c r="I74" s="20" t="s">
        <v>1330</v>
      </c>
      <c r="J74" s="20" t="s">
        <v>1331</v>
      </c>
      <c r="K74" s="41" t="s">
        <v>1245</v>
      </c>
      <c r="L74" s="22">
        <v>0</v>
      </c>
      <c r="M74" s="22">
        <v>9894</v>
      </c>
      <c r="N74" s="22">
        <v>8615280</v>
      </c>
      <c r="O74" s="22">
        <v>0</v>
      </c>
      <c r="P74" s="20" t="s">
        <v>1330</v>
      </c>
    </row>
    <row r="75" spans="1:16" x14ac:dyDescent="0.2">
      <c r="A75" s="21" t="s">
        <v>125</v>
      </c>
      <c r="B75" s="20" t="s">
        <v>267</v>
      </c>
      <c r="C75" s="39">
        <v>45870</v>
      </c>
      <c r="D75" s="20" t="s">
        <v>205</v>
      </c>
      <c r="E75" s="20" t="s">
        <v>247</v>
      </c>
      <c r="F75" s="20" t="s">
        <v>1388</v>
      </c>
      <c r="G75" s="20" t="s">
        <v>1351</v>
      </c>
      <c r="H75" s="20" t="s">
        <v>1352</v>
      </c>
      <c r="I75" s="20" t="s">
        <v>1319</v>
      </c>
      <c r="J75" s="20" t="s">
        <v>1353</v>
      </c>
      <c r="K75" s="41" t="s">
        <v>1245</v>
      </c>
      <c r="L75" s="22">
        <v>0</v>
      </c>
      <c r="M75" s="22">
        <v>1054</v>
      </c>
      <c r="N75" s="22">
        <v>8565057</v>
      </c>
      <c r="O75" s="22">
        <v>0</v>
      </c>
      <c r="P75" s="20" t="s">
        <v>1319</v>
      </c>
    </row>
    <row r="76" spans="1:16" x14ac:dyDescent="0.2">
      <c r="A76" s="21" t="s">
        <v>125</v>
      </c>
      <c r="B76" s="20" t="s">
        <v>267</v>
      </c>
      <c r="C76" s="39">
        <v>45870</v>
      </c>
      <c r="D76" s="20" t="s">
        <v>209</v>
      </c>
      <c r="E76" s="20" t="s">
        <v>247</v>
      </c>
      <c r="F76" s="20" t="s">
        <v>1388</v>
      </c>
      <c r="G76" s="20" t="s">
        <v>1372</v>
      </c>
      <c r="H76" s="20" t="s">
        <v>1373</v>
      </c>
      <c r="I76" s="20" t="s">
        <v>1219</v>
      </c>
      <c r="J76" s="20" t="s">
        <v>1374</v>
      </c>
      <c r="K76" s="41" t="s">
        <v>1245</v>
      </c>
      <c r="L76" s="22">
        <v>0</v>
      </c>
      <c r="M76" s="22">
        <v>4600</v>
      </c>
      <c r="N76" s="22">
        <v>8330576</v>
      </c>
      <c r="O76" s="22">
        <v>0</v>
      </c>
      <c r="P76" s="20" t="s">
        <v>1219</v>
      </c>
    </row>
    <row r="77" spans="1:16" x14ac:dyDescent="0.2">
      <c r="A77" s="21" t="s">
        <v>125</v>
      </c>
      <c r="B77" s="20" t="s">
        <v>267</v>
      </c>
      <c r="C77" s="39">
        <v>45870</v>
      </c>
      <c r="D77" s="20" t="s">
        <v>209</v>
      </c>
      <c r="E77" s="20" t="s">
        <v>247</v>
      </c>
      <c r="F77" s="20" t="s">
        <v>1388</v>
      </c>
      <c r="G77" s="20" t="s">
        <v>1380</v>
      </c>
      <c r="H77" s="20" t="s">
        <v>1381</v>
      </c>
      <c r="I77" s="20" t="s">
        <v>1219</v>
      </c>
      <c r="J77" s="20" t="s">
        <v>1382</v>
      </c>
      <c r="K77" s="41" t="s">
        <v>1245</v>
      </c>
      <c r="L77" s="22">
        <v>0</v>
      </c>
      <c r="M77" s="22">
        <v>3534</v>
      </c>
      <c r="N77" s="22">
        <v>8333966</v>
      </c>
      <c r="O77" s="22">
        <v>0</v>
      </c>
      <c r="P77" s="20" t="s">
        <v>1219</v>
      </c>
    </row>
    <row r="78" spans="1:16" x14ac:dyDescent="0.2">
      <c r="A78" s="21" t="s">
        <v>125</v>
      </c>
      <c r="B78" s="20" t="s">
        <v>267</v>
      </c>
      <c r="C78" s="39">
        <v>45870</v>
      </c>
      <c r="D78" s="20" t="s">
        <v>209</v>
      </c>
      <c r="E78" s="20" t="s">
        <v>247</v>
      </c>
      <c r="F78" s="20" t="s">
        <v>1388</v>
      </c>
      <c r="G78" s="20" t="s">
        <v>1376</v>
      </c>
      <c r="H78" s="20" t="s">
        <v>1377</v>
      </c>
      <c r="I78" s="20" t="s">
        <v>1219</v>
      </c>
      <c r="J78" s="20" t="s">
        <v>1378</v>
      </c>
      <c r="K78" s="41" t="s">
        <v>1245</v>
      </c>
      <c r="L78" s="22">
        <v>1210</v>
      </c>
      <c r="M78" s="22">
        <v>0</v>
      </c>
      <c r="N78" s="22">
        <v>8335176</v>
      </c>
      <c r="O78" s="22">
        <v>0</v>
      </c>
      <c r="P78" s="20" t="s">
        <v>1219</v>
      </c>
    </row>
    <row r="79" spans="1:16" x14ac:dyDescent="0.2">
      <c r="A79" s="21" t="s">
        <v>125</v>
      </c>
      <c r="B79" s="20" t="s">
        <v>267</v>
      </c>
      <c r="C79" s="39">
        <v>45870</v>
      </c>
      <c r="D79" s="20" t="s">
        <v>204</v>
      </c>
      <c r="E79" s="20" t="s">
        <v>247</v>
      </c>
      <c r="F79" s="20" t="s">
        <v>1388</v>
      </c>
      <c r="G79" s="20" t="s">
        <v>1339</v>
      </c>
      <c r="H79" s="20" t="s">
        <v>1340</v>
      </c>
      <c r="I79" s="20" t="s">
        <v>1219</v>
      </c>
      <c r="J79" s="20" t="s">
        <v>1341</v>
      </c>
      <c r="K79" s="41" t="s">
        <v>1245</v>
      </c>
      <c r="L79" s="22">
        <v>0</v>
      </c>
      <c r="M79" s="22">
        <v>969338</v>
      </c>
      <c r="N79" s="22">
        <v>8628419</v>
      </c>
      <c r="O79" s="22">
        <v>0</v>
      </c>
      <c r="P79" s="20" t="s">
        <v>1219</v>
      </c>
    </row>
    <row r="80" spans="1:16" x14ac:dyDescent="0.2">
      <c r="A80" s="21" t="s">
        <v>125</v>
      </c>
      <c r="B80" s="20" t="s">
        <v>1158</v>
      </c>
      <c r="C80" s="39">
        <v>45901</v>
      </c>
      <c r="D80" s="20" t="s">
        <v>193</v>
      </c>
      <c r="E80" s="20" t="s">
        <v>247</v>
      </c>
      <c r="F80" s="20" t="s">
        <v>1389</v>
      </c>
      <c r="G80" s="20" t="s">
        <v>1345</v>
      </c>
      <c r="H80" s="20" t="s">
        <v>1346</v>
      </c>
      <c r="I80" s="20" t="s">
        <v>1347</v>
      </c>
      <c r="J80" s="20" t="s">
        <v>1348</v>
      </c>
      <c r="K80" s="41" t="s">
        <v>1245</v>
      </c>
      <c r="L80" s="22">
        <v>0</v>
      </c>
      <c r="M80" s="22">
        <v>1185</v>
      </c>
      <c r="N80" s="22">
        <v>8329391</v>
      </c>
      <c r="O80" s="22">
        <v>0</v>
      </c>
      <c r="P80" s="20" t="s">
        <v>1347</v>
      </c>
    </row>
    <row r="81" spans="1:16" x14ac:dyDescent="0.2">
      <c r="A81" s="21" t="s">
        <v>125</v>
      </c>
      <c r="B81" s="20" t="s">
        <v>1158</v>
      </c>
      <c r="C81" s="39">
        <v>45901</v>
      </c>
      <c r="D81" s="20" t="s">
        <v>207</v>
      </c>
      <c r="E81" s="20" t="s">
        <v>247</v>
      </c>
      <c r="F81" s="20" t="s">
        <v>1389</v>
      </c>
      <c r="G81" s="20" t="s">
        <v>1355</v>
      </c>
      <c r="H81" s="20" t="s">
        <v>1356</v>
      </c>
      <c r="I81" s="20" t="s">
        <v>1219</v>
      </c>
      <c r="J81" s="20" t="s">
        <v>1357</v>
      </c>
      <c r="K81" s="41" t="s">
        <v>1245</v>
      </c>
      <c r="L81" s="22">
        <v>0</v>
      </c>
      <c r="M81" s="22">
        <v>207717</v>
      </c>
      <c r="N81" s="22">
        <v>7088784</v>
      </c>
      <c r="O81" s="22">
        <v>0</v>
      </c>
      <c r="P81" s="20" t="s">
        <v>1219</v>
      </c>
    </row>
    <row r="82" spans="1:16" x14ac:dyDescent="0.2">
      <c r="A82" s="21" t="s">
        <v>125</v>
      </c>
      <c r="B82" s="20" t="s">
        <v>1158</v>
      </c>
      <c r="C82" s="39">
        <v>45901</v>
      </c>
      <c r="D82" s="20" t="s">
        <v>207</v>
      </c>
      <c r="E82" s="20" t="s">
        <v>247</v>
      </c>
      <c r="F82" s="20" t="s">
        <v>1389</v>
      </c>
      <c r="G82" s="20" t="s">
        <v>1364</v>
      </c>
      <c r="H82" s="20" t="s">
        <v>1365</v>
      </c>
      <c r="I82" s="20" t="s">
        <v>1366</v>
      </c>
      <c r="J82" s="20" t="s">
        <v>1367</v>
      </c>
      <c r="K82" s="41" t="s">
        <v>1245</v>
      </c>
      <c r="L82" s="22">
        <v>0</v>
      </c>
      <c r="M82" s="22">
        <v>6562</v>
      </c>
      <c r="N82" s="22">
        <v>7082222</v>
      </c>
      <c r="O82" s="22">
        <v>0</v>
      </c>
      <c r="P82" s="20" t="s">
        <v>1366</v>
      </c>
    </row>
    <row r="83" spans="1:16" x14ac:dyDescent="0.2">
      <c r="A83" s="21" t="s">
        <v>125</v>
      </c>
      <c r="B83" s="20" t="s">
        <v>1158</v>
      </c>
      <c r="C83" s="39">
        <v>45901</v>
      </c>
      <c r="D83" s="20" t="s">
        <v>207</v>
      </c>
      <c r="E83" s="20" t="s">
        <v>247</v>
      </c>
      <c r="F83" s="20" t="s">
        <v>1389</v>
      </c>
      <c r="G83" s="20" t="s">
        <v>1368</v>
      </c>
      <c r="H83" s="20" t="s">
        <v>1369</v>
      </c>
      <c r="I83" s="20" t="s">
        <v>1366</v>
      </c>
      <c r="J83" s="20" t="s">
        <v>1367</v>
      </c>
      <c r="K83" s="41" t="s">
        <v>1245</v>
      </c>
      <c r="L83" s="22">
        <v>0</v>
      </c>
      <c r="M83" s="22">
        <v>11145</v>
      </c>
      <c r="N83" s="22">
        <v>7071077</v>
      </c>
      <c r="O83" s="22">
        <v>0</v>
      </c>
      <c r="P83" s="20" t="s">
        <v>1366</v>
      </c>
    </row>
    <row r="84" spans="1:16" x14ac:dyDescent="0.2">
      <c r="A84" s="21" t="s">
        <v>125</v>
      </c>
      <c r="B84" s="20" t="s">
        <v>1158</v>
      </c>
      <c r="C84" s="39">
        <v>45901</v>
      </c>
      <c r="D84" s="20" t="s">
        <v>205</v>
      </c>
      <c r="E84" s="20" t="s">
        <v>247</v>
      </c>
      <c r="F84" s="20" t="s">
        <v>1389</v>
      </c>
      <c r="G84" s="20" t="s">
        <v>1321</v>
      </c>
      <c r="H84" s="20" t="s">
        <v>1322</v>
      </c>
      <c r="I84" s="20" t="s">
        <v>1323</v>
      </c>
      <c r="J84" s="20" t="s">
        <v>1324</v>
      </c>
      <c r="K84" s="41" t="s">
        <v>1245</v>
      </c>
      <c r="L84" s="22">
        <v>0</v>
      </c>
      <c r="M84" s="22">
        <v>22759</v>
      </c>
      <c r="N84" s="22">
        <v>7323945</v>
      </c>
      <c r="O84" s="22">
        <v>0</v>
      </c>
      <c r="P84" s="20" t="s">
        <v>1323</v>
      </c>
    </row>
    <row r="85" spans="1:16" x14ac:dyDescent="0.2">
      <c r="A85" s="21" t="s">
        <v>125</v>
      </c>
      <c r="B85" s="20" t="s">
        <v>1158</v>
      </c>
      <c r="C85" s="39">
        <v>45901</v>
      </c>
      <c r="D85" s="20" t="s">
        <v>205</v>
      </c>
      <c r="E85" s="20" t="s">
        <v>247</v>
      </c>
      <c r="F85" s="20" t="s">
        <v>1389</v>
      </c>
      <c r="G85" s="20" t="s">
        <v>1325</v>
      </c>
      <c r="H85" s="20" t="s">
        <v>1326</v>
      </c>
      <c r="I85" s="20" t="s">
        <v>1323</v>
      </c>
      <c r="J85" s="20" t="s">
        <v>1324</v>
      </c>
      <c r="K85" s="41" t="s">
        <v>1245</v>
      </c>
      <c r="L85" s="22">
        <v>0</v>
      </c>
      <c r="M85" s="22">
        <v>25793</v>
      </c>
      <c r="N85" s="22">
        <v>7298152</v>
      </c>
      <c r="O85" s="22">
        <v>0</v>
      </c>
      <c r="P85" s="20" t="s">
        <v>1323</v>
      </c>
    </row>
    <row r="86" spans="1:16" x14ac:dyDescent="0.2">
      <c r="A86" s="21" t="s">
        <v>125</v>
      </c>
      <c r="B86" s="20" t="s">
        <v>1158</v>
      </c>
      <c r="C86" s="39">
        <v>45901</v>
      </c>
      <c r="D86" s="20" t="s">
        <v>193</v>
      </c>
      <c r="E86" s="20" t="s">
        <v>247</v>
      </c>
      <c r="F86" s="20" t="s">
        <v>1389</v>
      </c>
      <c r="G86" s="20" t="s">
        <v>1359</v>
      </c>
      <c r="H86" s="20" t="s">
        <v>1360</v>
      </c>
      <c r="I86" s="20" t="s">
        <v>1347</v>
      </c>
      <c r="J86" s="20" t="s">
        <v>1361</v>
      </c>
      <c r="K86" s="41" t="s">
        <v>1245</v>
      </c>
      <c r="L86" s="22">
        <v>0</v>
      </c>
      <c r="M86" s="22">
        <v>529</v>
      </c>
      <c r="N86" s="22">
        <v>8328862</v>
      </c>
      <c r="O86" s="22">
        <v>0</v>
      </c>
      <c r="P86" s="20" t="s">
        <v>1347</v>
      </c>
    </row>
    <row r="87" spans="1:16" x14ac:dyDescent="0.2">
      <c r="A87" s="21" t="s">
        <v>125</v>
      </c>
      <c r="B87" s="20" t="s">
        <v>1158</v>
      </c>
      <c r="C87" s="39">
        <v>45901</v>
      </c>
      <c r="D87" s="20" t="s">
        <v>208</v>
      </c>
      <c r="E87" s="20" t="s">
        <v>247</v>
      </c>
      <c r="F87" s="20" t="s">
        <v>1389</v>
      </c>
      <c r="G87" s="20" t="s">
        <v>1385</v>
      </c>
      <c r="H87" s="20" t="s">
        <v>1386</v>
      </c>
      <c r="I87" s="20" t="s">
        <v>1319</v>
      </c>
      <c r="J87" s="20" t="s">
        <v>1387</v>
      </c>
      <c r="K87" s="41" t="s">
        <v>1245</v>
      </c>
      <c r="L87" s="22">
        <v>0</v>
      </c>
      <c r="M87" s="22">
        <v>2133</v>
      </c>
      <c r="N87" s="22">
        <v>7068944</v>
      </c>
      <c r="O87" s="22">
        <v>0</v>
      </c>
      <c r="P87" s="20" t="s">
        <v>1319</v>
      </c>
    </row>
    <row r="88" spans="1:16" x14ac:dyDescent="0.2">
      <c r="A88" s="21" t="s">
        <v>125</v>
      </c>
      <c r="B88" s="20" t="s">
        <v>1158</v>
      </c>
      <c r="C88" s="39">
        <v>45901</v>
      </c>
      <c r="D88" s="20" t="s">
        <v>205</v>
      </c>
      <c r="E88" s="20" t="s">
        <v>247</v>
      </c>
      <c r="F88" s="20" t="s">
        <v>1389</v>
      </c>
      <c r="G88" s="20" t="s">
        <v>1333</v>
      </c>
      <c r="H88" s="20" t="s">
        <v>1334</v>
      </c>
      <c r="I88" s="20" t="s">
        <v>1335</v>
      </c>
      <c r="J88" s="20" t="s">
        <v>1336</v>
      </c>
      <c r="K88" s="41" t="s">
        <v>1245</v>
      </c>
      <c r="L88" s="22">
        <v>0</v>
      </c>
      <c r="M88" s="22">
        <v>597</v>
      </c>
      <c r="N88" s="22">
        <v>7297555</v>
      </c>
      <c r="O88" s="22">
        <v>0</v>
      </c>
      <c r="P88" s="20" t="s">
        <v>1335</v>
      </c>
    </row>
    <row r="89" spans="1:16" x14ac:dyDescent="0.2">
      <c r="A89" s="21" t="s">
        <v>125</v>
      </c>
      <c r="B89" s="20" t="s">
        <v>1158</v>
      </c>
      <c r="C89" s="39">
        <v>45901</v>
      </c>
      <c r="D89" s="20" t="s">
        <v>205</v>
      </c>
      <c r="E89" s="20" t="s">
        <v>247</v>
      </c>
      <c r="F89" s="20" t="s">
        <v>1389</v>
      </c>
      <c r="G89" s="20" t="s">
        <v>1328</v>
      </c>
      <c r="H89" s="20" t="s">
        <v>1329</v>
      </c>
      <c r="I89" s="20" t="s">
        <v>1330</v>
      </c>
      <c r="J89" s="20" t="s">
        <v>1331</v>
      </c>
      <c r="K89" s="41" t="s">
        <v>1245</v>
      </c>
      <c r="L89" s="22">
        <v>0</v>
      </c>
      <c r="M89" s="22">
        <v>9575</v>
      </c>
      <c r="N89" s="22">
        <v>7346704</v>
      </c>
      <c r="O89" s="22">
        <v>0</v>
      </c>
      <c r="P89" s="20" t="s">
        <v>1330</v>
      </c>
    </row>
    <row r="90" spans="1:16" x14ac:dyDescent="0.2">
      <c r="A90" s="21" t="s">
        <v>125</v>
      </c>
      <c r="B90" s="20" t="s">
        <v>1158</v>
      </c>
      <c r="C90" s="39">
        <v>45901</v>
      </c>
      <c r="D90" s="20" t="s">
        <v>205</v>
      </c>
      <c r="E90" s="20" t="s">
        <v>247</v>
      </c>
      <c r="F90" s="20" t="s">
        <v>1389</v>
      </c>
      <c r="G90" s="20" t="s">
        <v>1351</v>
      </c>
      <c r="H90" s="20" t="s">
        <v>1352</v>
      </c>
      <c r="I90" s="20" t="s">
        <v>1319</v>
      </c>
      <c r="J90" s="20" t="s">
        <v>1353</v>
      </c>
      <c r="K90" s="41" t="s">
        <v>1245</v>
      </c>
      <c r="L90" s="22">
        <v>0</v>
      </c>
      <c r="M90" s="22">
        <v>1054</v>
      </c>
      <c r="N90" s="22">
        <v>7296501</v>
      </c>
      <c r="O90" s="22">
        <v>0</v>
      </c>
      <c r="P90" s="20" t="s">
        <v>1319</v>
      </c>
    </row>
    <row r="91" spans="1:16" x14ac:dyDescent="0.2">
      <c r="A91" s="21" t="s">
        <v>125</v>
      </c>
      <c r="B91" s="20" t="s">
        <v>1158</v>
      </c>
      <c r="C91" s="39">
        <v>45901</v>
      </c>
      <c r="D91" s="20" t="s">
        <v>209</v>
      </c>
      <c r="E91" s="20" t="s">
        <v>247</v>
      </c>
      <c r="F91" s="20" t="s">
        <v>1389</v>
      </c>
      <c r="G91" s="20" t="s">
        <v>1372</v>
      </c>
      <c r="H91" s="20" t="s">
        <v>1373</v>
      </c>
      <c r="I91" s="20" t="s">
        <v>1219</v>
      </c>
      <c r="J91" s="20" t="s">
        <v>1374</v>
      </c>
      <c r="K91" s="41" t="s">
        <v>1245</v>
      </c>
      <c r="L91" s="22">
        <v>0</v>
      </c>
      <c r="M91" s="22">
        <v>4600</v>
      </c>
      <c r="N91" s="22">
        <v>7062019</v>
      </c>
      <c r="O91" s="22">
        <v>0</v>
      </c>
      <c r="P91" s="20" t="s">
        <v>1219</v>
      </c>
    </row>
    <row r="92" spans="1:16" x14ac:dyDescent="0.2">
      <c r="A92" s="21" t="s">
        <v>125</v>
      </c>
      <c r="B92" s="20" t="s">
        <v>1158</v>
      </c>
      <c r="C92" s="39">
        <v>45901</v>
      </c>
      <c r="D92" s="20" t="s">
        <v>209</v>
      </c>
      <c r="E92" s="20" t="s">
        <v>247</v>
      </c>
      <c r="F92" s="20" t="s">
        <v>1389</v>
      </c>
      <c r="G92" s="20" t="s">
        <v>1380</v>
      </c>
      <c r="H92" s="20" t="s">
        <v>1381</v>
      </c>
      <c r="I92" s="20" t="s">
        <v>1219</v>
      </c>
      <c r="J92" s="20" t="s">
        <v>1382</v>
      </c>
      <c r="K92" s="41" t="s">
        <v>1245</v>
      </c>
      <c r="L92" s="22">
        <v>0</v>
      </c>
      <c r="M92" s="22">
        <v>3535</v>
      </c>
      <c r="N92" s="22">
        <v>7065409</v>
      </c>
      <c r="O92" s="22">
        <v>0</v>
      </c>
      <c r="P92" s="20" t="s">
        <v>1219</v>
      </c>
    </row>
    <row r="93" spans="1:16" x14ac:dyDescent="0.2">
      <c r="A93" s="21" t="s">
        <v>125</v>
      </c>
      <c r="B93" s="20" t="s">
        <v>1158</v>
      </c>
      <c r="C93" s="39">
        <v>45901</v>
      </c>
      <c r="D93" s="20" t="s">
        <v>209</v>
      </c>
      <c r="E93" s="20" t="s">
        <v>247</v>
      </c>
      <c r="F93" s="20" t="s">
        <v>1389</v>
      </c>
      <c r="G93" s="20" t="s">
        <v>1376</v>
      </c>
      <c r="H93" s="20" t="s">
        <v>1377</v>
      </c>
      <c r="I93" s="20" t="s">
        <v>1219</v>
      </c>
      <c r="J93" s="20" t="s">
        <v>1378</v>
      </c>
      <c r="K93" s="41" t="s">
        <v>1245</v>
      </c>
      <c r="L93" s="22">
        <v>1210</v>
      </c>
      <c r="M93" s="22">
        <v>0</v>
      </c>
      <c r="N93" s="22">
        <v>7066619</v>
      </c>
      <c r="O93" s="22">
        <v>0</v>
      </c>
      <c r="P93" s="20" t="s">
        <v>1219</v>
      </c>
    </row>
    <row r="94" spans="1:16" x14ac:dyDescent="0.2">
      <c r="A94" s="21" t="s">
        <v>125</v>
      </c>
      <c r="B94" s="20" t="s">
        <v>1158</v>
      </c>
      <c r="C94" s="39">
        <v>45901</v>
      </c>
      <c r="D94" s="20" t="s">
        <v>204</v>
      </c>
      <c r="E94" s="20" t="s">
        <v>247</v>
      </c>
      <c r="F94" s="20" t="s">
        <v>1389</v>
      </c>
      <c r="G94" s="20" t="s">
        <v>1339</v>
      </c>
      <c r="H94" s="20" t="s">
        <v>1340</v>
      </c>
      <c r="I94" s="20" t="s">
        <v>1219</v>
      </c>
      <c r="J94" s="20" t="s">
        <v>1341</v>
      </c>
      <c r="K94" s="41" t="s">
        <v>1245</v>
      </c>
      <c r="L94" s="22">
        <v>0</v>
      </c>
      <c r="M94" s="22">
        <v>969338</v>
      </c>
      <c r="N94" s="22">
        <v>7359524</v>
      </c>
      <c r="O94" s="22">
        <v>0</v>
      </c>
      <c r="P94" s="20" t="s">
        <v>1219</v>
      </c>
    </row>
    <row r="95" spans="1:16" x14ac:dyDescent="0.2">
      <c r="A95" s="21" t="s">
        <v>125</v>
      </c>
      <c r="B95" s="20" t="s">
        <v>1158</v>
      </c>
      <c r="C95" s="39">
        <v>45913</v>
      </c>
      <c r="D95" s="20" t="s">
        <v>204</v>
      </c>
      <c r="E95" s="20" t="s">
        <v>247</v>
      </c>
      <c r="F95" s="20" t="s">
        <v>1390</v>
      </c>
      <c r="G95" s="20" t="s">
        <v>1391</v>
      </c>
      <c r="H95" s="20" t="s">
        <v>1392</v>
      </c>
      <c r="I95" s="20" t="s">
        <v>1393</v>
      </c>
      <c r="J95" s="20" t="s">
        <v>1394</v>
      </c>
      <c r="K95" s="41" t="s">
        <v>1245</v>
      </c>
      <c r="L95" s="22">
        <v>407831</v>
      </c>
      <c r="M95" s="22">
        <v>0</v>
      </c>
      <c r="N95" s="22">
        <v>7469850</v>
      </c>
      <c r="O95" s="22">
        <v>0</v>
      </c>
      <c r="P95" s="20" t="s">
        <v>1393</v>
      </c>
    </row>
    <row r="96" spans="1:16" x14ac:dyDescent="0.2">
      <c r="A96" s="21" t="s">
        <v>125</v>
      </c>
      <c r="B96" s="20" t="s">
        <v>1395</v>
      </c>
      <c r="C96" s="39">
        <v>45931</v>
      </c>
      <c r="D96" s="20" t="s">
        <v>193</v>
      </c>
      <c r="E96" s="20" t="s">
        <v>247</v>
      </c>
      <c r="F96" s="20" t="s">
        <v>1396</v>
      </c>
      <c r="G96" s="20" t="s">
        <v>1345</v>
      </c>
      <c r="H96" s="20" t="s">
        <v>1346</v>
      </c>
      <c r="I96" s="20" t="s">
        <v>1347</v>
      </c>
      <c r="J96" s="20" t="s">
        <v>1348</v>
      </c>
      <c r="K96" s="41" t="s">
        <v>1245</v>
      </c>
      <c r="L96" s="22">
        <v>0</v>
      </c>
      <c r="M96" s="22">
        <v>1185</v>
      </c>
      <c r="N96" s="22">
        <v>7468665</v>
      </c>
      <c r="O96" s="22">
        <v>0</v>
      </c>
      <c r="P96" s="20" t="s">
        <v>1347</v>
      </c>
    </row>
    <row r="97" spans="1:16" x14ac:dyDescent="0.2">
      <c r="A97" s="21" t="s">
        <v>125</v>
      </c>
      <c r="B97" s="20" t="s">
        <v>1395</v>
      </c>
      <c r="C97" s="39">
        <v>45931</v>
      </c>
      <c r="D97" s="20" t="s">
        <v>207</v>
      </c>
      <c r="E97" s="20" t="s">
        <v>247</v>
      </c>
      <c r="F97" s="20" t="s">
        <v>1396</v>
      </c>
      <c r="G97" s="20" t="s">
        <v>1355</v>
      </c>
      <c r="H97" s="20" t="s">
        <v>1356</v>
      </c>
      <c r="I97" s="20" t="s">
        <v>1219</v>
      </c>
      <c r="J97" s="20" t="s">
        <v>1357</v>
      </c>
      <c r="K97" s="41" t="s">
        <v>1245</v>
      </c>
      <c r="L97" s="22">
        <v>0</v>
      </c>
      <c r="M97" s="22">
        <v>207717</v>
      </c>
      <c r="N97" s="22">
        <v>6193734</v>
      </c>
      <c r="O97" s="22">
        <v>0</v>
      </c>
      <c r="P97" s="20" t="s">
        <v>1219</v>
      </c>
    </row>
    <row r="98" spans="1:16" x14ac:dyDescent="0.2">
      <c r="A98" s="21" t="s">
        <v>125</v>
      </c>
      <c r="B98" s="20" t="s">
        <v>1395</v>
      </c>
      <c r="C98" s="39">
        <v>45931</v>
      </c>
      <c r="D98" s="20" t="s">
        <v>207</v>
      </c>
      <c r="E98" s="20" t="s">
        <v>247</v>
      </c>
      <c r="F98" s="20" t="s">
        <v>1396</v>
      </c>
      <c r="G98" s="20" t="s">
        <v>1364</v>
      </c>
      <c r="H98" s="20" t="s">
        <v>1365</v>
      </c>
      <c r="I98" s="20" t="s">
        <v>1366</v>
      </c>
      <c r="J98" s="20" t="s">
        <v>1367</v>
      </c>
      <c r="K98" s="41" t="s">
        <v>1245</v>
      </c>
      <c r="L98" s="22">
        <v>0</v>
      </c>
      <c r="M98" s="22">
        <v>6562</v>
      </c>
      <c r="N98" s="22">
        <v>6187172</v>
      </c>
      <c r="O98" s="22">
        <v>0</v>
      </c>
      <c r="P98" s="20" t="s">
        <v>1366</v>
      </c>
    </row>
    <row r="99" spans="1:16" x14ac:dyDescent="0.2">
      <c r="A99" s="21" t="s">
        <v>125</v>
      </c>
      <c r="B99" s="20" t="s">
        <v>1395</v>
      </c>
      <c r="C99" s="39">
        <v>45931</v>
      </c>
      <c r="D99" s="20" t="s">
        <v>207</v>
      </c>
      <c r="E99" s="20" t="s">
        <v>247</v>
      </c>
      <c r="F99" s="20" t="s">
        <v>1396</v>
      </c>
      <c r="G99" s="20" t="s">
        <v>1368</v>
      </c>
      <c r="H99" s="20" t="s">
        <v>1369</v>
      </c>
      <c r="I99" s="20" t="s">
        <v>1366</v>
      </c>
      <c r="J99" s="20" t="s">
        <v>1367</v>
      </c>
      <c r="K99" s="41" t="s">
        <v>1245</v>
      </c>
      <c r="L99" s="22">
        <v>0</v>
      </c>
      <c r="M99" s="22">
        <v>11145</v>
      </c>
      <c r="N99" s="22">
        <v>6176027</v>
      </c>
      <c r="O99" s="22">
        <v>0</v>
      </c>
      <c r="P99" s="20" t="s">
        <v>1366</v>
      </c>
    </row>
    <row r="100" spans="1:16" x14ac:dyDescent="0.2">
      <c r="A100" s="21" t="s">
        <v>125</v>
      </c>
      <c r="B100" s="20" t="s">
        <v>1395</v>
      </c>
      <c r="C100" s="39">
        <v>45931</v>
      </c>
      <c r="D100" s="20" t="s">
        <v>205</v>
      </c>
      <c r="E100" s="20" t="s">
        <v>247</v>
      </c>
      <c r="F100" s="20" t="s">
        <v>1396</v>
      </c>
      <c r="G100" s="20" t="s">
        <v>1321</v>
      </c>
      <c r="H100" s="20" t="s">
        <v>1322</v>
      </c>
      <c r="I100" s="20" t="s">
        <v>1323</v>
      </c>
      <c r="J100" s="20" t="s">
        <v>1324</v>
      </c>
      <c r="K100" s="41" t="s">
        <v>1245</v>
      </c>
      <c r="L100" s="22">
        <v>0</v>
      </c>
      <c r="M100" s="22">
        <v>22759</v>
      </c>
      <c r="N100" s="22">
        <v>6428915</v>
      </c>
      <c r="O100" s="22">
        <v>0</v>
      </c>
      <c r="P100" s="20" t="s">
        <v>1323</v>
      </c>
    </row>
    <row r="101" spans="1:16" x14ac:dyDescent="0.2">
      <c r="A101" s="21" t="s">
        <v>125</v>
      </c>
      <c r="B101" s="20" t="s">
        <v>1395</v>
      </c>
      <c r="C101" s="39">
        <v>45931</v>
      </c>
      <c r="D101" s="20" t="s">
        <v>205</v>
      </c>
      <c r="E101" s="20" t="s">
        <v>247</v>
      </c>
      <c r="F101" s="20" t="s">
        <v>1396</v>
      </c>
      <c r="G101" s="20" t="s">
        <v>1325</v>
      </c>
      <c r="H101" s="20" t="s">
        <v>1326</v>
      </c>
      <c r="I101" s="20" t="s">
        <v>1323</v>
      </c>
      <c r="J101" s="20" t="s">
        <v>1324</v>
      </c>
      <c r="K101" s="41" t="s">
        <v>1245</v>
      </c>
      <c r="L101" s="22">
        <v>0</v>
      </c>
      <c r="M101" s="22">
        <v>25793</v>
      </c>
      <c r="N101" s="22">
        <v>6403122</v>
      </c>
      <c r="O101" s="22">
        <v>0</v>
      </c>
      <c r="P101" s="20" t="s">
        <v>1323</v>
      </c>
    </row>
    <row r="102" spans="1:16" x14ac:dyDescent="0.2">
      <c r="A102" s="21" t="s">
        <v>125</v>
      </c>
      <c r="B102" s="20" t="s">
        <v>1395</v>
      </c>
      <c r="C102" s="39">
        <v>45931</v>
      </c>
      <c r="D102" s="20" t="s">
        <v>193</v>
      </c>
      <c r="E102" s="20" t="s">
        <v>247</v>
      </c>
      <c r="F102" s="20" t="s">
        <v>1396</v>
      </c>
      <c r="G102" s="20" t="s">
        <v>1359</v>
      </c>
      <c r="H102" s="20" t="s">
        <v>1360</v>
      </c>
      <c r="I102" s="20" t="s">
        <v>1347</v>
      </c>
      <c r="J102" s="20" t="s">
        <v>1361</v>
      </c>
      <c r="K102" s="41" t="s">
        <v>1245</v>
      </c>
      <c r="L102" s="22">
        <v>0</v>
      </c>
      <c r="M102" s="22">
        <v>529</v>
      </c>
      <c r="N102" s="22">
        <v>7468136</v>
      </c>
      <c r="O102" s="22">
        <v>0</v>
      </c>
      <c r="P102" s="20" t="s">
        <v>1347</v>
      </c>
    </row>
    <row r="103" spans="1:16" x14ac:dyDescent="0.2">
      <c r="A103" s="21" t="s">
        <v>125</v>
      </c>
      <c r="B103" s="20" t="s">
        <v>1395</v>
      </c>
      <c r="C103" s="39">
        <v>45931</v>
      </c>
      <c r="D103" s="20" t="s">
        <v>208</v>
      </c>
      <c r="E103" s="20" t="s">
        <v>247</v>
      </c>
      <c r="F103" s="20" t="s">
        <v>1396</v>
      </c>
      <c r="G103" s="20" t="s">
        <v>1385</v>
      </c>
      <c r="H103" s="20" t="s">
        <v>1386</v>
      </c>
      <c r="I103" s="20" t="s">
        <v>1319</v>
      </c>
      <c r="J103" s="20" t="s">
        <v>1387</v>
      </c>
      <c r="K103" s="41" t="s">
        <v>1245</v>
      </c>
      <c r="L103" s="22">
        <v>0</v>
      </c>
      <c r="M103" s="22">
        <v>2133</v>
      </c>
      <c r="N103" s="22">
        <v>6173894</v>
      </c>
      <c r="O103" s="22">
        <v>0</v>
      </c>
      <c r="P103" s="20" t="s">
        <v>1319</v>
      </c>
    </row>
    <row r="104" spans="1:16" x14ac:dyDescent="0.2">
      <c r="A104" s="21" t="s">
        <v>125</v>
      </c>
      <c r="B104" s="20" t="s">
        <v>1395</v>
      </c>
      <c r="C104" s="39">
        <v>45931</v>
      </c>
      <c r="D104" s="20" t="s">
        <v>205</v>
      </c>
      <c r="E104" s="20" t="s">
        <v>247</v>
      </c>
      <c r="F104" s="20" t="s">
        <v>1396</v>
      </c>
      <c r="G104" s="20" t="s">
        <v>1333</v>
      </c>
      <c r="H104" s="20" t="s">
        <v>1334</v>
      </c>
      <c r="I104" s="20" t="s">
        <v>1335</v>
      </c>
      <c r="J104" s="20" t="s">
        <v>1336</v>
      </c>
      <c r="K104" s="41" t="s">
        <v>1245</v>
      </c>
      <c r="L104" s="22">
        <v>0</v>
      </c>
      <c r="M104" s="22">
        <v>617</v>
      </c>
      <c r="N104" s="22">
        <v>6402505</v>
      </c>
      <c r="O104" s="22">
        <v>0</v>
      </c>
      <c r="P104" s="20" t="s">
        <v>1335</v>
      </c>
    </row>
    <row r="105" spans="1:16" x14ac:dyDescent="0.2">
      <c r="A105" s="21" t="s">
        <v>125</v>
      </c>
      <c r="B105" s="20" t="s">
        <v>1395</v>
      </c>
      <c r="C105" s="39">
        <v>45931</v>
      </c>
      <c r="D105" s="20" t="s">
        <v>205</v>
      </c>
      <c r="E105" s="20" t="s">
        <v>247</v>
      </c>
      <c r="F105" s="20" t="s">
        <v>1396</v>
      </c>
      <c r="G105" s="20" t="s">
        <v>1328</v>
      </c>
      <c r="H105" s="20" t="s">
        <v>1329</v>
      </c>
      <c r="I105" s="20" t="s">
        <v>1330</v>
      </c>
      <c r="J105" s="20" t="s">
        <v>1331</v>
      </c>
      <c r="K105" s="41" t="s">
        <v>1245</v>
      </c>
      <c r="L105" s="22">
        <v>0</v>
      </c>
      <c r="M105" s="22">
        <v>9894</v>
      </c>
      <c r="N105" s="22">
        <v>6451674</v>
      </c>
      <c r="O105" s="22">
        <v>0</v>
      </c>
      <c r="P105" s="20" t="s">
        <v>1330</v>
      </c>
    </row>
    <row r="106" spans="1:16" x14ac:dyDescent="0.2">
      <c r="A106" s="21" t="s">
        <v>125</v>
      </c>
      <c r="B106" s="20" t="s">
        <v>1395</v>
      </c>
      <c r="C106" s="39">
        <v>45931</v>
      </c>
      <c r="D106" s="20" t="s">
        <v>205</v>
      </c>
      <c r="E106" s="20" t="s">
        <v>247</v>
      </c>
      <c r="F106" s="20" t="s">
        <v>1396</v>
      </c>
      <c r="G106" s="20" t="s">
        <v>1351</v>
      </c>
      <c r="H106" s="20" t="s">
        <v>1352</v>
      </c>
      <c r="I106" s="20" t="s">
        <v>1319</v>
      </c>
      <c r="J106" s="20" t="s">
        <v>1353</v>
      </c>
      <c r="K106" s="41" t="s">
        <v>1245</v>
      </c>
      <c r="L106" s="22">
        <v>0</v>
      </c>
      <c r="M106" s="22">
        <v>1054</v>
      </c>
      <c r="N106" s="22">
        <v>6401451</v>
      </c>
      <c r="O106" s="22">
        <v>0</v>
      </c>
      <c r="P106" s="20" t="s">
        <v>1319</v>
      </c>
    </row>
    <row r="107" spans="1:16" x14ac:dyDescent="0.2">
      <c r="A107" s="21" t="s">
        <v>125</v>
      </c>
      <c r="B107" s="20" t="s">
        <v>1395</v>
      </c>
      <c r="C107" s="39">
        <v>45931</v>
      </c>
      <c r="D107" s="20" t="s">
        <v>209</v>
      </c>
      <c r="E107" s="20" t="s">
        <v>247</v>
      </c>
      <c r="F107" s="20" t="s">
        <v>1396</v>
      </c>
      <c r="G107" s="20" t="s">
        <v>1372</v>
      </c>
      <c r="H107" s="20" t="s">
        <v>1373</v>
      </c>
      <c r="I107" s="20" t="s">
        <v>1219</v>
      </c>
      <c r="J107" s="20" t="s">
        <v>1374</v>
      </c>
      <c r="K107" s="41" t="s">
        <v>1245</v>
      </c>
      <c r="L107" s="22">
        <v>0</v>
      </c>
      <c r="M107" s="22">
        <v>4600</v>
      </c>
      <c r="N107" s="22">
        <v>6166969</v>
      </c>
      <c r="O107" s="22">
        <v>0</v>
      </c>
      <c r="P107" s="20" t="s">
        <v>1219</v>
      </c>
    </row>
    <row r="108" spans="1:16" x14ac:dyDescent="0.2">
      <c r="A108" s="21" t="s">
        <v>125</v>
      </c>
      <c r="B108" s="20" t="s">
        <v>1395</v>
      </c>
      <c r="C108" s="39">
        <v>45931</v>
      </c>
      <c r="D108" s="20" t="s">
        <v>209</v>
      </c>
      <c r="E108" s="20" t="s">
        <v>247</v>
      </c>
      <c r="F108" s="20" t="s">
        <v>1396</v>
      </c>
      <c r="G108" s="20" t="s">
        <v>1380</v>
      </c>
      <c r="H108" s="20" t="s">
        <v>1381</v>
      </c>
      <c r="I108" s="20" t="s">
        <v>1219</v>
      </c>
      <c r="J108" s="20" t="s">
        <v>1382</v>
      </c>
      <c r="K108" s="41" t="s">
        <v>1245</v>
      </c>
      <c r="L108" s="22">
        <v>0</v>
      </c>
      <c r="M108" s="22">
        <v>3535</v>
      </c>
      <c r="N108" s="22">
        <v>6170359</v>
      </c>
      <c r="O108" s="22">
        <v>0</v>
      </c>
      <c r="P108" s="20" t="s">
        <v>1219</v>
      </c>
    </row>
    <row r="109" spans="1:16" x14ac:dyDescent="0.2">
      <c r="A109" s="21" t="s">
        <v>125</v>
      </c>
      <c r="B109" s="20" t="s">
        <v>1395</v>
      </c>
      <c r="C109" s="39">
        <v>45931</v>
      </c>
      <c r="D109" s="20" t="s">
        <v>209</v>
      </c>
      <c r="E109" s="20" t="s">
        <v>247</v>
      </c>
      <c r="F109" s="20" t="s">
        <v>1396</v>
      </c>
      <c r="G109" s="20" t="s">
        <v>1376</v>
      </c>
      <c r="H109" s="20" t="s">
        <v>1377</v>
      </c>
      <c r="I109" s="20" t="s">
        <v>1219</v>
      </c>
      <c r="J109" s="20" t="s">
        <v>1378</v>
      </c>
      <c r="K109" s="41" t="s">
        <v>1245</v>
      </c>
      <c r="L109" s="22">
        <v>1210</v>
      </c>
      <c r="M109" s="22">
        <v>0</v>
      </c>
      <c r="N109" s="22">
        <v>6171569</v>
      </c>
      <c r="O109" s="22">
        <v>0</v>
      </c>
      <c r="P109" s="20" t="s">
        <v>1219</v>
      </c>
    </row>
    <row r="110" spans="1:16" x14ac:dyDescent="0.2">
      <c r="A110" s="21" t="s">
        <v>125</v>
      </c>
      <c r="B110" s="20" t="s">
        <v>1395</v>
      </c>
      <c r="C110" s="39">
        <v>45931</v>
      </c>
      <c r="D110" s="20" t="s">
        <v>204</v>
      </c>
      <c r="E110" s="20" t="s">
        <v>247</v>
      </c>
      <c r="F110" s="20" t="s">
        <v>1396</v>
      </c>
      <c r="G110" s="20" t="s">
        <v>1391</v>
      </c>
      <c r="H110" s="20" t="s">
        <v>1392</v>
      </c>
      <c r="I110" s="20" t="s">
        <v>1393</v>
      </c>
      <c r="J110" s="20" t="s">
        <v>1394</v>
      </c>
      <c r="K110" s="41" t="s">
        <v>1245</v>
      </c>
      <c r="L110" s="22">
        <v>0</v>
      </c>
      <c r="M110" s="22">
        <v>33985</v>
      </c>
      <c r="N110" s="22">
        <v>7434151</v>
      </c>
      <c r="O110" s="22">
        <v>0</v>
      </c>
      <c r="P110" s="20" t="s">
        <v>1393</v>
      </c>
    </row>
    <row r="111" spans="1:16" x14ac:dyDescent="0.2">
      <c r="A111" s="21" t="s">
        <v>125</v>
      </c>
      <c r="B111" s="20" t="s">
        <v>1395</v>
      </c>
      <c r="C111" s="39">
        <v>45931</v>
      </c>
      <c r="D111" s="20" t="s">
        <v>204</v>
      </c>
      <c r="E111" s="20" t="s">
        <v>247</v>
      </c>
      <c r="F111" s="20" t="s">
        <v>1396</v>
      </c>
      <c r="G111" s="20" t="s">
        <v>1339</v>
      </c>
      <c r="H111" s="20" t="s">
        <v>1340</v>
      </c>
      <c r="I111" s="20" t="s">
        <v>1219</v>
      </c>
      <c r="J111" s="20" t="s">
        <v>1341</v>
      </c>
      <c r="K111" s="41" t="s">
        <v>1245</v>
      </c>
      <c r="L111" s="22">
        <v>0</v>
      </c>
      <c r="M111" s="22">
        <v>969338</v>
      </c>
      <c r="N111" s="22">
        <v>6464813</v>
      </c>
      <c r="O111" s="22">
        <v>0</v>
      </c>
      <c r="P111" s="20" t="s">
        <v>1219</v>
      </c>
    </row>
    <row r="112" spans="1:16" x14ac:dyDescent="0.2">
      <c r="A112" s="21" t="s">
        <v>125</v>
      </c>
      <c r="B112" s="20" t="s">
        <v>1159</v>
      </c>
      <c r="C112" s="39">
        <v>45962</v>
      </c>
      <c r="D112" s="20" t="s">
        <v>193</v>
      </c>
      <c r="E112" s="20" t="s">
        <v>247</v>
      </c>
      <c r="F112" s="20" t="s">
        <v>1397</v>
      </c>
      <c r="G112" s="20" t="s">
        <v>1345</v>
      </c>
      <c r="H112" s="20" t="s">
        <v>1346</v>
      </c>
      <c r="I112" s="20" t="s">
        <v>1347</v>
      </c>
      <c r="J112" s="20" t="s">
        <v>1348</v>
      </c>
      <c r="K112" s="41" t="s">
        <v>1245</v>
      </c>
      <c r="L112" s="22">
        <v>0</v>
      </c>
      <c r="M112" s="22">
        <v>1185</v>
      </c>
      <c r="N112" s="22">
        <v>6165784</v>
      </c>
      <c r="O112" s="22">
        <v>0</v>
      </c>
      <c r="P112" s="20" t="s">
        <v>1347</v>
      </c>
    </row>
    <row r="113" spans="1:16" x14ac:dyDescent="0.2">
      <c r="A113" s="21" t="s">
        <v>125</v>
      </c>
      <c r="B113" s="20" t="s">
        <v>1159</v>
      </c>
      <c r="C113" s="39">
        <v>45962</v>
      </c>
      <c r="D113" s="20" t="s">
        <v>207</v>
      </c>
      <c r="E113" s="20" t="s">
        <v>247</v>
      </c>
      <c r="F113" s="20" t="s">
        <v>1397</v>
      </c>
      <c r="G113" s="20" t="s">
        <v>1355</v>
      </c>
      <c r="H113" s="20" t="s">
        <v>1356</v>
      </c>
      <c r="I113" s="20" t="s">
        <v>1219</v>
      </c>
      <c r="J113" s="20" t="s">
        <v>1357</v>
      </c>
      <c r="K113" s="41" t="s">
        <v>1245</v>
      </c>
      <c r="L113" s="22">
        <v>0</v>
      </c>
      <c r="M113" s="22">
        <v>207717</v>
      </c>
      <c r="N113" s="22">
        <v>4891192</v>
      </c>
      <c r="O113" s="22">
        <v>0</v>
      </c>
      <c r="P113" s="20" t="s">
        <v>1219</v>
      </c>
    </row>
    <row r="114" spans="1:16" x14ac:dyDescent="0.2">
      <c r="A114" s="21" t="s">
        <v>125</v>
      </c>
      <c r="B114" s="20" t="s">
        <v>1159</v>
      </c>
      <c r="C114" s="39">
        <v>45962</v>
      </c>
      <c r="D114" s="20" t="s">
        <v>207</v>
      </c>
      <c r="E114" s="20" t="s">
        <v>247</v>
      </c>
      <c r="F114" s="20" t="s">
        <v>1397</v>
      </c>
      <c r="G114" s="20" t="s">
        <v>1364</v>
      </c>
      <c r="H114" s="20" t="s">
        <v>1365</v>
      </c>
      <c r="I114" s="20" t="s">
        <v>1366</v>
      </c>
      <c r="J114" s="20" t="s">
        <v>1367</v>
      </c>
      <c r="K114" s="41" t="s">
        <v>1245</v>
      </c>
      <c r="L114" s="22">
        <v>0</v>
      </c>
      <c r="M114" s="22">
        <v>6562</v>
      </c>
      <c r="N114" s="22">
        <v>4884630</v>
      </c>
      <c r="O114" s="22">
        <v>0</v>
      </c>
      <c r="P114" s="20" t="s">
        <v>1366</v>
      </c>
    </row>
    <row r="115" spans="1:16" x14ac:dyDescent="0.2">
      <c r="A115" s="21" t="s">
        <v>125</v>
      </c>
      <c r="B115" s="20" t="s">
        <v>1159</v>
      </c>
      <c r="C115" s="39">
        <v>45962</v>
      </c>
      <c r="D115" s="20" t="s">
        <v>207</v>
      </c>
      <c r="E115" s="20" t="s">
        <v>247</v>
      </c>
      <c r="F115" s="20" t="s">
        <v>1397</v>
      </c>
      <c r="G115" s="20" t="s">
        <v>1368</v>
      </c>
      <c r="H115" s="20" t="s">
        <v>1369</v>
      </c>
      <c r="I115" s="20" t="s">
        <v>1366</v>
      </c>
      <c r="J115" s="20" t="s">
        <v>1367</v>
      </c>
      <c r="K115" s="41" t="s">
        <v>1245</v>
      </c>
      <c r="L115" s="22">
        <v>0</v>
      </c>
      <c r="M115" s="22">
        <v>11146</v>
      </c>
      <c r="N115" s="22">
        <v>4873484</v>
      </c>
      <c r="O115" s="22">
        <v>0</v>
      </c>
      <c r="P115" s="20" t="s">
        <v>1366</v>
      </c>
    </row>
    <row r="116" spans="1:16" x14ac:dyDescent="0.2">
      <c r="A116" s="21" t="s">
        <v>125</v>
      </c>
      <c r="B116" s="20" t="s">
        <v>1159</v>
      </c>
      <c r="C116" s="39">
        <v>45962</v>
      </c>
      <c r="D116" s="20" t="s">
        <v>205</v>
      </c>
      <c r="E116" s="20" t="s">
        <v>247</v>
      </c>
      <c r="F116" s="20" t="s">
        <v>1397</v>
      </c>
      <c r="G116" s="20" t="s">
        <v>1321</v>
      </c>
      <c r="H116" s="20" t="s">
        <v>1322</v>
      </c>
      <c r="I116" s="20" t="s">
        <v>1323</v>
      </c>
      <c r="J116" s="20" t="s">
        <v>1324</v>
      </c>
      <c r="K116" s="41" t="s">
        <v>1245</v>
      </c>
      <c r="L116" s="22">
        <v>0</v>
      </c>
      <c r="M116" s="22">
        <v>22759</v>
      </c>
      <c r="N116" s="22">
        <v>5126352</v>
      </c>
      <c r="O116" s="22">
        <v>0</v>
      </c>
      <c r="P116" s="20" t="s">
        <v>1323</v>
      </c>
    </row>
    <row r="117" spans="1:16" x14ac:dyDescent="0.2">
      <c r="A117" s="21" t="s">
        <v>125</v>
      </c>
      <c r="B117" s="20" t="s">
        <v>1159</v>
      </c>
      <c r="C117" s="39">
        <v>45962</v>
      </c>
      <c r="D117" s="20" t="s">
        <v>205</v>
      </c>
      <c r="E117" s="20" t="s">
        <v>247</v>
      </c>
      <c r="F117" s="20" t="s">
        <v>1397</v>
      </c>
      <c r="G117" s="20" t="s">
        <v>1325</v>
      </c>
      <c r="H117" s="20" t="s">
        <v>1326</v>
      </c>
      <c r="I117" s="20" t="s">
        <v>1323</v>
      </c>
      <c r="J117" s="20" t="s">
        <v>1324</v>
      </c>
      <c r="K117" s="41" t="s">
        <v>1245</v>
      </c>
      <c r="L117" s="22">
        <v>0</v>
      </c>
      <c r="M117" s="22">
        <v>25793</v>
      </c>
      <c r="N117" s="22">
        <v>5100559</v>
      </c>
      <c r="O117" s="22">
        <v>0</v>
      </c>
      <c r="P117" s="20" t="s">
        <v>1323</v>
      </c>
    </row>
    <row r="118" spans="1:16" x14ac:dyDescent="0.2">
      <c r="A118" s="21" t="s">
        <v>125</v>
      </c>
      <c r="B118" s="20" t="s">
        <v>1159</v>
      </c>
      <c r="C118" s="39">
        <v>45962</v>
      </c>
      <c r="D118" s="20" t="s">
        <v>193</v>
      </c>
      <c r="E118" s="20" t="s">
        <v>247</v>
      </c>
      <c r="F118" s="20" t="s">
        <v>1397</v>
      </c>
      <c r="G118" s="20" t="s">
        <v>1359</v>
      </c>
      <c r="H118" s="20" t="s">
        <v>1360</v>
      </c>
      <c r="I118" s="20" t="s">
        <v>1347</v>
      </c>
      <c r="J118" s="20" t="s">
        <v>1361</v>
      </c>
      <c r="K118" s="41" t="s">
        <v>1245</v>
      </c>
      <c r="L118" s="22">
        <v>0</v>
      </c>
      <c r="M118" s="22">
        <v>529</v>
      </c>
      <c r="N118" s="22">
        <v>6165255</v>
      </c>
      <c r="O118" s="22">
        <v>0</v>
      </c>
      <c r="P118" s="20" t="s">
        <v>1347</v>
      </c>
    </row>
    <row r="119" spans="1:16" x14ac:dyDescent="0.2">
      <c r="A119" s="21" t="s">
        <v>125</v>
      </c>
      <c r="B119" s="20" t="s">
        <v>1159</v>
      </c>
      <c r="C119" s="39">
        <v>45962</v>
      </c>
      <c r="D119" s="20" t="s">
        <v>208</v>
      </c>
      <c r="E119" s="20" t="s">
        <v>247</v>
      </c>
      <c r="F119" s="20" t="s">
        <v>1397</v>
      </c>
      <c r="G119" s="20" t="s">
        <v>1385</v>
      </c>
      <c r="H119" s="20" t="s">
        <v>1386</v>
      </c>
      <c r="I119" s="20" t="s">
        <v>1319</v>
      </c>
      <c r="J119" s="20" t="s">
        <v>1387</v>
      </c>
      <c r="K119" s="41" t="s">
        <v>1245</v>
      </c>
      <c r="L119" s="22">
        <v>0</v>
      </c>
      <c r="M119" s="22">
        <v>2133</v>
      </c>
      <c r="N119" s="22">
        <v>4871351</v>
      </c>
      <c r="O119" s="22">
        <v>0</v>
      </c>
      <c r="P119" s="20" t="s">
        <v>1319</v>
      </c>
    </row>
    <row r="120" spans="1:16" x14ac:dyDescent="0.2">
      <c r="A120" s="21" t="s">
        <v>125</v>
      </c>
      <c r="B120" s="20" t="s">
        <v>1159</v>
      </c>
      <c r="C120" s="39">
        <v>45962</v>
      </c>
      <c r="D120" s="20" t="s">
        <v>205</v>
      </c>
      <c r="E120" s="20" t="s">
        <v>247</v>
      </c>
      <c r="F120" s="20" t="s">
        <v>1397</v>
      </c>
      <c r="G120" s="20" t="s">
        <v>1333</v>
      </c>
      <c r="H120" s="20" t="s">
        <v>1334</v>
      </c>
      <c r="I120" s="20" t="s">
        <v>1335</v>
      </c>
      <c r="J120" s="20" t="s">
        <v>1336</v>
      </c>
      <c r="K120" s="41" t="s">
        <v>1245</v>
      </c>
      <c r="L120" s="22">
        <v>0</v>
      </c>
      <c r="M120" s="22">
        <v>596</v>
      </c>
      <c r="N120" s="22">
        <v>5099963</v>
      </c>
      <c r="O120" s="22">
        <v>0</v>
      </c>
      <c r="P120" s="20" t="s">
        <v>1335</v>
      </c>
    </row>
    <row r="121" spans="1:16" x14ac:dyDescent="0.2">
      <c r="A121" s="21" t="s">
        <v>125</v>
      </c>
      <c r="B121" s="20" t="s">
        <v>1159</v>
      </c>
      <c r="C121" s="39">
        <v>45962</v>
      </c>
      <c r="D121" s="20" t="s">
        <v>205</v>
      </c>
      <c r="E121" s="20" t="s">
        <v>247</v>
      </c>
      <c r="F121" s="20" t="s">
        <v>1397</v>
      </c>
      <c r="G121" s="20" t="s">
        <v>1328</v>
      </c>
      <c r="H121" s="20" t="s">
        <v>1329</v>
      </c>
      <c r="I121" s="20" t="s">
        <v>1330</v>
      </c>
      <c r="J121" s="20" t="s">
        <v>1331</v>
      </c>
      <c r="K121" s="41" t="s">
        <v>1245</v>
      </c>
      <c r="L121" s="22">
        <v>0</v>
      </c>
      <c r="M121" s="22">
        <v>9575</v>
      </c>
      <c r="N121" s="22">
        <v>5149111</v>
      </c>
      <c r="O121" s="22">
        <v>0</v>
      </c>
      <c r="P121" s="20" t="s">
        <v>1330</v>
      </c>
    </row>
    <row r="122" spans="1:16" x14ac:dyDescent="0.2">
      <c r="A122" s="21" t="s">
        <v>125</v>
      </c>
      <c r="B122" s="20" t="s">
        <v>1159</v>
      </c>
      <c r="C122" s="39">
        <v>45962</v>
      </c>
      <c r="D122" s="20" t="s">
        <v>205</v>
      </c>
      <c r="E122" s="20" t="s">
        <v>247</v>
      </c>
      <c r="F122" s="20" t="s">
        <v>1397</v>
      </c>
      <c r="G122" s="20" t="s">
        <v>1351</v>
      </c>
      <c r="H122" s="20" t="s">
        <v>1352</v>
      </c>
      <c r="I122" s="20" t="s">
        <v>1319</v>
      </c>
      <c r="J122" s="20" t="s">
        <v>1353</v>
      </c>
      <c r="K122" s="41" t="s">
        <v>1245</v>
      </c>
      <c r="L122" s="22">
        <v>0</v>
      </c>
      <c r="M122" s="22">
        <v>1054</v>
      </c>
      <c r="N122" s="22">
        <v>5098909</v>
      </c>
      <c r="O122" s="22">
        <v>0</v>
      </c>
      <c r="P122" s="20" t="s">
        <v>1319</v>
      </c>
    </row>
    <row r="123" spans="1:16" x14ac:dyDescent="0.2">
      <c r="A123" s="21" t="s">
        <v>125</v>
      </c>
      <c r="B123" s="20" t="s">
        <v>1159</v>
      </c>
      <c r="C123" s="39">
        <v>45962</v>
      </c>
      <c r="D123" s="20" t="s">
        <v>209</v>
      </c>
      <c r="E123" s="20" t="s">
        <v>247</v>
      </c>
      <c r="F123" s="20" t="s">
        <v>1397</v>
      </c>
      <c r="G123" s="20" t="s">
        <v>1372</v>
      </c>
      <c r="H123" s="20" t="s">
        <v>1373</v>
      </c>
      <c r="I123" s="20" t="s">
        <v>1219</v>
      </c>
      <c r="J123" s="20" t="s">
        <v>1374</v>
      </c>
      <c r="K123" s="41" t="s">
        <v>1245</v>
      </c>
      <c r="L123" s="22">
        <v>0</v>
      </c>
      <c r="M123" s="22">
        <v>4600</v>
      </c>
      <c r="N123" s="22">
        <v>4864426</v>
      </c>
      <c r="O123" s="22">
        <v>0</v>
      </c>
      <c r="P123" s="20" t="s">
        <v>1219</v>
      </c>
    </row>
    <row r="124" spans="1:16" x14ac:dyDescent="0.2">
      <c r="A124" s="21" t="s">
        <v>125</v>
      </c>
      <c r="B124" s="20" t="s">
        <v>1159</v>
      </c>
      <c r="C124" s="39">
        <v>45962</v>
      </c>
      <c r="D124" s="20" t="s">
        <v>209</v>
      </c>
      <c r="E124" s="20" t="s">
        <v>247</v>
      </c>
      <c r="F124" s="20" t="s">
        <v>1397</v>
      </c>
      <c r="G124" s="20" t="s">
        <v>1380</v>
      </c>
      <c r="H124" s="20" t="s">
        <v>1381</v>
      </c>
      <c r="I124" s="20" t="s">
        <v>1219</v>
      </c>
      <c r="J124" s="20" t="s">
        <v>1382</v>
      </c>
      <c r="K124" s="41" t="s">
        <v>1245</v>
      </c>
      <c r="L124" s="22">
        <v>0</v>
      </c>
      <c r="M124" s="22">
        <v>3535</v>
      </c>
      <c r="N124" s="22">
        <v>4867816</v>
      </c>
      <c r="O124" s="22">
        <v>0</v>
      </c>
      <c r="P124" s="20" t="s">
        <v>1219</v>
      </c>
    </row>
    <row r="125" spans="1:16" x14ac:dyDescent="0.2">
      <c r="A125" s="21" t="s">
        <v>125</v>
      </c>
      <c r="B125" s="20" t="s">
        <v>1159</v>
      </c>
      <c r="C125" s="39">
        <v>45962</v>
      </c>
      <c r="D125" s="20" t="s">
        <v>209</v>
      </c>
      <c r="E125" s="20" t="s">
        <v>247</v>
      </c>
      <c r="F125" s="20" t="s">
        <v>1397</v>
      </c>
      <c r="G125" s="20" t="s">
        <v>1376</v>
      </c>
      <c r="H125" s="20" t="s">
        <v>1377</v>
      </c>
      <c r="I125" s="20" t="s">
        <v>1219</v>
      </c>
      <c r="J125" s="20" t="s">
        <v>1378</v>
      </c>
      <c r="K125" s="41" t="s">
        <v>1245</v>
      </c>
      <c r="L125" s="22">
        <v>1210</v>
      </c>
      <c r="M125" s="22">
        <v>0</v>
      </c>
      <c r="N125" s="22">
        <v>4869026</v>
      </c>
      <c r="O125" s="22">
        <v>0</v>
      </c>
      <c r="P125" s="20" t="s">
        <v>1219</v>
      </c>
    </row>
    <row r="126" spans="1:16" x14ac:dyDescent="0.2">
      <c r="A126" s="21" t="s">
        <v>125</v>
      </c>
      <c r="B126" s="20" t="s">
        <v>1159</v>
      </c>
      <c r="C126" s="39">
        <v>45962</v>
      </c>
      <c r="D126" s="20" t="s">
        <v>204</v>
      </c>
      <c r="E126" s="20" t="s">
        <v>247</v>
      </c>
      <c r="F126" s="20" t="s">
        <v>1397</v>
      </c>
      <c r="G126" s="20" t="s">
        <v>1391</v>
      </c>
      <c r="H126" s="20" t="s">
        <v>1392</v>
      </c>
      <c r="I126" s="20" t="s">
        <v>1393</v>
      </c>
      <c r="J126" s="20" t="s">
        <v>1394</v>
      </c>
      <c r="K126" s="41" t="s">
        <v>1245</v>
      </c>
      <c r="L126" s="22">
        <v>0</v>
      </c>
      <c r="M126" s="22">
        <v>33986</v>
      </c>
      <c r="N126" s="22">
        <v>6131269</v>
      </c>
      <c r="O126" s="22">
        <v>0</v>
      </c>
      <c r="P126" s="20" t="s">
        <v>1393</v>
      </c>
    </row>
    <row r="127" spans="1:16" x14ac:dyDescent="0.2">
      <c r="A127" s="21" t="s">
        <v>125</v>
      </c>
      <c r="B127" s="20" t="s">
        <v>1159</v>
      </c>
      <c r="C127" s="39">
        <v>45962</v>
      </c>
      <c r="D127" s="20" t="s">
        <v>204</v>
      </c>
      <c r="E127" s="20" t="s">
        <v>247</v>
      </c>
      <c r="F127" s="20" t="s">
        <v>1397</v>
      </c>
      <c r="G127" s="20" t="s">
        <v>1339</v>
      </c>
      <c r="H127" s="20" t="s">
        <v>1340</v>
      </c>
      <c r="I127" s="20" t="s">
        <v>1219</v>
      </c>
      <c r="J127" s="20" t="s">
        <v>1341</v>
      </c>
      <c r="K127" s="41" t="s">
        <v>1245</v>
      </c>
      <c r="L127" s="22">
        <v>0</v>
      </c>
      <c r="M127" s="22">
        <v>969338</v>
      </c>
      <c r="N127" s="22">
        <v>5161931</v>
      </c>
      <c r="O127" s="22">
        <v>0</v>
      </c>
      <c r="P127" s="20" t="s">
        <v>1219</v>
      </c>
    </row>
    <row r="128" spans="1:16" x14ac:dyDescent="0.2">
      <c r="A128" s="21" t="s">
        <v>125</v>
      </c>
      <c r="B128" s="20" t="s">
        <v>1160</v>
      </c>
      <c r="C128" s="39">
        <v>45992</v>
      </c>
      <c r="D128" s="20" t="s">
        <v>193</v>
      </c>
      <c r="E128" s="20" t="s">
        <v>247</v>
      </c>
      <c r="F128" s="20" t="s">
        <v>1398</v>
      </c>
      <c r="G128" s="20" t="s">
        <v>1345</v>
      </c>
      <c r="H128" s="20" t="s">
        <v>1346</v>
      </c>
      <c r="I128" s="20" t="s">
        <v>1347</v>
      </c>
      <c r="J128" s="20" t="s">
        <v>1348</v>
      </c>
      <c r="K128" s="41" t="s">
        <v>1245</v>
      </c>
      <c r="L128" s="22">
        <v>0</v>
      </c>
      <c r="M128" s="22">
        <v>1186</v>
      </c>
      <c r="N128" s="22">
        <v>4863240</v>
      </c>
      <c r="O128" s="22">
        <v>0</v>
      </c>
      <c r="P128" s="20" t="s">
        <v>1347</v>
      </c>
    </row>
    <row r="129" spans="1:16" x14ac:dyDescent="0.2">
      <c r="A129" s="21" t="s">
        <v>125</v>
      </c>
      <c r="B129" s="20" t="s">
        <v>1160</v>
      </c>
      <c r="C129" s="39">
        <v>45992</v>
      </c>
      <c r="D129" s="20" t="s">
        <v>207</v>
      </c>
      <c r="E129" s="20" t="s">
        <v>247</v>
      </c>
      <c r="F129" s="20" t="s">
        <v>1398</v>
      </c>
      <c r="G129" s="20" t="s">
        <v>1355</v>
      </c>
      <c r="H129" s="20" t="s">
        <v>1356</v>
      </c>
      <c r="I129" s="20" t="s">
        <v>1219</v>
      </c>
      <c r="J129" s="20" t="s">
        <v>1357</v>
      </c>
      <c r="K129" s="41" t="s">
        <v>1245</v>
      </c>
      <c r="L129" s="22">
        <v>0</v>
      </c>
      <c r="M129" s="22">
        <v>207717</v>
      </c>
      <c r="N129" s="22">
        <v>3588308</v>
      </c>
      <c r="O129" s="22">
        <v>0</v>
      </c>
      <c r="P129" s="20" t="s">
        <v>1219</v>
      </c>
    </row>
    <row r="130" spans="1:16" x14ac:dyDescent="0.2">
      <c r="A130" s="21" t="s">
        <v>125</v>
      </c>
      <c r="B130" s="20" t="s">
        <v>1160</v>
      </c>
      <c r="C130" s="39">
        <v>45992</v>
      </c>
      <c r="D130" s="20" t="s">
        <v>207</v>
      </c>
      <c r="E130" s="20" t="s">
        <v>247</v>
      </c>
      <c r="F130" s="20" t="s">
        <v>1398</v>
      </c>
      <c r="G130" s="20" t="s">
        <v>1364</v>
      </c>
      <c r="H130" s="20" t="s">
        <v>1365</v>
      </c>
      <c r="I130" s="20" t="s">
        <v>1366</v>
      </c>
      <c r="J130" s="20" t="s">
        <v>1367</v>
      </c>
      <c r="K130" s="41" t="s">
        <v>1245</v>
      </c>
      <c r="L130" s="22">
        <v>0</v>
      </c>
      <c r="M130" s="22">
        <v>6562</v>
      </c>
      <c r="N130" s="22">
        <v>3581746</v>
      </c>
      <c r="O130" s="22">
        <v>0</v>
      </c>
      <c r="P130" s="20" t="s">
        <v>1366</v>
      </c>
    </row>
    <row r="131" spans="1:16" x14ac:dyDescent="0.2">
      <c r="A131" s="21" t="s">
        <v>125</v>
      </c>
      <c r="B131" s="20" t="s">
        <v>1160</v>
      </c>
      <c r="C131" s="39">
        <v>45992</v>
      </c>
      <c r="D131" s="20" t="s">
        <v>207</v>
      </c>
      <c r="E131" s="20" t="s">
        <v>247</v>
      </c>
      <c r="F131" s="20" t="s">
        <v>1398</v>
      </c>
      <c r="G131" s="20" t="s">
        <v>1368</v>
      </c>
      <c r="H131" s="20" t="s">
        <v>1369</v>
      </c>
      <c r="I131" s="20" t="s">
        <v>1366</v>
      </c>
      <c r="J131" s="20" t="s">
        <v>1367</v>
      </c>
      <c r="K131" s="41" t="s">
        <v>1245</v>
      </c>
      <c r="L131" s="22">
        <v>0</v>
      </c>
      <c r="M131" s="22">
        <v>11146</v>
      </c>
      <c r="N131" s="22">
        <v>3570600</v>
      </c>
      <c r="O131" s="22">
        <v>0</v>
      </c>
      <c r="P131" s="20" t="s">
        <v>1366</v>
      </c>
    </row>
    <row r="132" spans="1:16" x14ac:dyDescent="0.2">
      <c r="A132" s="21" t="s">
        <v>125</v>
      </c>
      <c r="B132" s="20" t="s">
        <v>1160</v>
      </c>
      <c r="C132" s="39">
        <v>45992</v>
      </c>
      <c r="D132" s="20" t="s">
        <v>205</v>
      </c>
      <c r="E132" s="20" t="s">
        <v>247</v>
      </c>
      <c r="F132" s="20" t="s">
        <v>1398</v>
      </c>
      <c r="G132" s="20" t="s">
        <v>1321</v>
      </c>
      <c r="H132" s="20" t="s">
        <v>1322</v>
      </c>
      <c r="I132" s="20" t="s">
        <v>1323</v>
      </c>
      <c r="J132" s="20" t="s">
        <v>1324</v>
      </c>
      <c r="K132" s="41" t="s">
        <v>1245</v>
      </c>
      <c r="L132" s="22">
        <v>0</v>
      </c>
      <c r="M132" s="22">
        <v>22760</v>
      </c>
      <c r="N132" s="22">
        <v>3823488</v>
      </c>
      <c r="O132" s="22">
        <v>0</v>
      </c>
      <c r="P132" s="20" t="s">
        <v>1323</v>
      </c>
    </row>
    <row r="133" spans="1:16" x14ac:dyDescent="0.2">
      <c r="A133" s="21" t="s">
        <v>125</v>
      </c>
      <c r="B133" s="20" t="s">
        <v>1160</v>
      </c>
      <c r="C133" s="39">
        <v>45992</v>
      </c>
      <c r="D133" s="20" t="s">
        <v>205</v>
      </c>
      <c r="E133" s="20" t="s">
        <v>247</v>
      </c>
      <c r="F133" s="20" t="s">
        <v>1398</v>
      </c>
      <c r="G133" s="20" t="s">
        <v>1325</v>
      </c>
      <c r="H133" s="20" t="s">
        <v>1326</v>
      </c>
      <c r="I133" s="20" t="s">
        <v>1323</v>
      </c>
      <c r="J133" s="20" t="s">
        <v>1324</v>
      </c>
      <c r="K133" s="41" t="s">
        <v>1245</v>
      </c>
      <c r="L133" s="22">
        <v>0</v>
      </c>
      <c r="M133" s="22">
        <v>25793</v>
      </c>
      <c r="N133" s="22">
        <v>3797695</v>
      </c>
      <c r="O133" s="22">
        <v>0</v>
      </c>
      <c r="P133" s="20" t="s">
        <v>1323</v>
      </c>
    </row>
    <row r="134" spans="1:16" x14ac:dyDescent="0.2">
      <c r="A134" s="21" t="s">
        <v>125</v>
      </c>
      <c r="B134" s="20" t="s">
        <v>1160</v>
      </c>
      <c r="C134" s="39">
        <v>45992</v>
      </c>
      <c r="D134" s="20" t="s">
        <v>193</v>
      </c>
      <c r="E134" s="20" t="s">
        <v>247</v>
      </c>
      <c r="F134" s="20" t="s">
        <v>1398</v>
      </c>
      <c r="G134" s="20" t="s">
        <v>1359</v>
      </c>
      <c r="H134" s="20" t="s">
        <v>1360</v>
      </c>
      <c r="I134" s="20" t="s">
        <v>1347</v>
      </c>
      <c r="J134" s="20" t="s">
        <v>1361</v>
      </c>
      <c r="K134" s="41" t="s">
        <v>1245</v>
      </c>
      <c r="L134" s="22">
        <v>0</v>
      </c>
      <c r="M134" s="22">
        <v>529</v>
      </c>
      <c r="N134" s="22">
        <v>4862711</v>
      </c>
      <c r="O134" s="22">
        <v>0</v>
      </c>
      <c r="P134" s="20" t="s">
        <v>1347</v>
      </c>
    </row>
    <row r="135" spans="1:16" x14ac:dyDescent="0.2">
      <c r="A135" s="21" t="s">
        <v>125</v>
      </c>
      <c r="B135" s="20" t="s">
        <v>1160</v>
      </c>
      <c r="C135" s="39">
        <v>45992</v>
      </c>
      <c r="D135" s="20" t="s">
        <v>208</v>
      </c>
      <c r="E135" s="20" t="s">
        <v>247</v>
      </c>
      <c r="F135" s="20" t="s">
        <v>1398</v>
      </c>
      <c r="G135" s="20" t="s">
        <v>1385</v>
      </c>
      <c r="H135" s="20" t="s">
        <v>1386</v>
      </c>
      <c r="I135" s="20" t="s">
        <v>1319</v>
      </c>
      <c r="J135" s="20" t="s">
        <v>1387</v>
      </c>
      <c r="K135" s="41" t="s">
        <v>1245</v>
      </c>
      <c r="L135" s="22">
        <v>0</v>
      </c>
      <c r="M135" s="22">
        <v>2133</v>
      </c>
      <c r="N135" s="22">
        <v>3568467</v>
      </c>
      <c r="O135" s="22">
        <v>0</v>
      </c>
      <c r="P135" s="20" t="s">
        <v>1319</v>
      </c>
    </row>
    <row r="136" spans="1:16" x14ac:dyDescent="0.2">
      <c r="A136" s="21" t="s">
        <v>125</v>
      </c>
      <c r="B136" s="20" t="s">
        <v>1160</v>
      </c>
      <c r="C136" s="39">
        <v>45992</v>
      </c>
      <c r="D136" s="20" t="s">
        <v>205</v>
      </c>
      <c r="E136" s="20" t="s">
        <v>247</v>
      </c>
      <c r="F136" s="20" t="s">
        <v>1398</v>
      </c>
      <c r="G136" s="20" t="s">
        <v>1333</v>
      </c>
      <c r="H136" s="20" t="s">
        <v>1334</v>
      </c>
      <c r="I136" s="20" t="s">
        <v>1335</v>
      </c>
      <c r="J136" s="20" t="s">
        <v>1336</v>
      </c>
      <c r="K136" s="41" t="s">
        <v>1245</v>
      </c>
      <c r="L136" s="22">
        <v>0</v>
      </c>
      <c r="M136" s="22">
        <v>616</v>
      </c>
      <c r="N136" s="22">
        <v>3797079</v>
      </c>
      <c r="O136" s="22">
        <v>0</v>
      </c>
      <c r="P136" s="20" t="s">
        <v>1335</v>
      </c>
    </row>
    <row r="137" spans="1:16" x14ac:dyDescent="0.2">
      <c r="A137" s="21" t="s">
        <v>125</v>
      </c>
      <c r="B137" s="20" t="s">
        <v>1160</v>
      </c>
      <c r="C137" s="39">
        <v>45992</v>
      </c>
      <c r="D137" s="20" t="s">
        <v>205</v>
      </c>
      <c r="E137" s="20" t="s">
        <v>247</v>
      </c>
      <c r="F137" s="20" t="s">
        <v>1398</v>
      </c>
      <c r="G137" s="20" t="s">
        <v>1328</v>
      </c>
      <c r="H137" s="20" t="s">
        <v>1329</v>
      </c>
      <c r="I137" s="20" t="s">
        <v>1330</v>
      </c>
      <c r="J137" s="20" t="s">
        <v>1331</v>
      </c>
      <c r="K137" s="41" t="s">
        <v>1245</v>
      </c>
      <c r="L137" s="22">
        <v>0</v>
      </c>
      <c r="M137" s="22">
        <v>9894</v>
      </c>
      <c r="N137" s="22">
        <v>3846248</v>
      </c>
      <c r="O137" s="22">
        <v>0</v>
      </c>
      <c r="P137" s="20" t="s">
        <v>1330</v>
      </c>
    </row>
    <row r="138" spans="1:16" x14ac:dyDescent="0.2">
      <c r="A138" s="21" t="s">
        <v>125</v>
      </c>
      <c r="B138" s="20" t="s">
        <v>1160</v>
      </c>
      <c r="C138" s="39">
        <v>45992</v>
      </c>
      <c r="D138" s="20" t="s">
        <v>205</v>
      </c>
      <c r="E138" s="20" t="s">
        <v>247</v>
      </c>
      <c r="F138" s="20" t="s">
        <v>1398</v>
      </c>
      <c r="G138" s="20" t="s">
        <v>1351</v>
      </c>
      <c r="H138" s="20" t="s">
        <v>1352</v>
      </c>
      <c r="I138" s="20" t="s">
        <v>1319</v>
      </c>
      <c r="J138" s="20" t="s">
        <v>1353</v>
      </c>
      <c r="K138" s="41" t="s">
        <v>1245</v>
      </c>
      <c r="L138" s="22">
        <v>0</v>
      </c>
      <c r="M138" s="22">
        <v>1054</v>
      </c>
      <c r="N138" s="22">
        <v>3796025</v>
      </c>
      <c r="O138" s="22">
        <v>0</v>
      </c>
      <c r="P138" s="20" t="s">
        <v>1319</v>
      </c>
    </row>
    <row r="139" spans="1:16" x14ac:dyDescent="0.2">
      <c r="A139" s="21" t="s">
        <v>125</v>
      </c>
      <c r="B139" s="20" t="s">
        <v>1160</v>
      </c>
      <c r="C139" s="39">
        <v>45992</v>
      </c>
      <c r="D139" s="20" t="s">
        <v>209</v>
      </c>
      <c r="E139" s="20" t="s">
        <v>247</v>
      </c>
      <c r="F139" s="20" t="s">
        <v>1398</v>
      </c>
      <c r="G139" s="20" t="s">
        <v>1372</v>
      </c>
      <c r="H139" s="20" t="s">
        <v>1373</v>
      </c>
      <c r="I139" s="20" t="s">
        <v>1219</v>
      </c>
      <c r="J139" s="20" t="s">
        <v>1374</v>
      </c>
      <c r="K139" s="41" t="s">
        <v>1245</v>
      </c>
      <c r="L139" s="22">
        <v>0</v>
      </c>
      <c r="M139" s="22">
        <v>4600</v>
      </c>
      <c r="N139" s="22">
        <v>3561542</v>
      </c>
      <c r="O139" s="22">
        <v>0</v>
      </c>
      <c r="P139" s="20" t="s">
        <v>1219</v>
      </c>
    </row>
    <row r="140" spans="1:16" x14ac:dyDescent="0.2">
      <c r="A140" s="21" t="s">
        <v>125</v>
      </c>
      <c r="B140" s="20" t="s">
        <v>1160</v>
      </c>
      <c r="C140" s="39">
        <v>45992</v>
      </c>
      <c r="D140" s="20" t="s">
        <v>209</v>
      </c>
      <c r="E140" s="20" t="s">
        <v>247</v>
      </c>
      <c r="F140" s="20" t="s">
        <v>1398</v>
      </c>
      <c r="G140" s="20" t="s">
        <v>1380</v>
      </c>
      <c r="H140" s="20" t="s">
        <v>1381</v>
      </c>
      <c r="I140" s="20" t="s">
        <v>1219</v>
      </c>
      <c r="J140" s="20" t="s">
        <v>1382</v>
      </c>
      <c r="K140" s="41" t="s">
        <v>1245</v>
      </c>
      <c r="L140" s="22">
        <v>0</v>
      </c>
      <c r="M140" s="22">
        <v>3535</v>
      </c>
      <c r="N140" s="22">
        <v>3564932</v>
      </c>
      <c r="O140" s="22">
        <v>0</v>
      </c>
      <c r="P140" s="20" t="s">
        <v>1219</v>
      </c>
    </row>
    <row r="141" spans="1:16" x14ac:dyDescent="0.2">
      <c r="A141" s="21" t="s">
        <v>125</v>
      </c>
      <c r="B141" s="20" t="s">
        <v>1160</v>
      </c>
      <c r="C141" s="39">
        <v>45992</v>
      </c>
      <c r="D141" s="20" t="s">
        <v>209</v>
      </c>
      <c r="E141" s="20" t="s">
        <v>247</v>
      </c>
      <c r="F141" s="20" t="s">
        <v>1398</v>
      </c>
      <c r="G141" s="20" t="s">
        <v>1376</v>
      </c>
      <c r="H141" s="20" t="s">
        <v>1377</v>
      </c>
      <c r="I141" s="20" t="s">
        <v>1219</v>
      </c>
      <c r="J141" s="20" t="s">
        <v>1378</v>
      </c>
      <c r="K141" s="41" t="s">
        <v>1245</v>
      </c>
      <c r="L141" s="22">
        <v>1210</v>
      </c>
      <c r="M141" s="22">
        <v>0</v>
      </c>
      <c r="N141" s="22">
        <v>3566142</v>
      </c>
      <c r="O141" s="22">
        <v>0</v>
      </c>
      <c r="P141" s="20" t="s">
        <v>1219</v>
      </c>
    </row>
    <row r="142" spans="1:16" x14ac:dyDescent="0.2">
      <c r="A142" s="21" t="s">
        <v>125</v>
      </c>
      <c r="B142" s="20" t="s">
        <v>1160</v>
      </c>
      <c r="C142" s="39">
        <v>45992</v>
      </c>
      <c r="D142" s="20" t="s">
        <v>204</v>
      </c>
      <c r="E142" s="20" t="s">
        <v>247</v>
      </c>
      <c r="F142" s="20" t="s">
        <v>1398</v>
      </c>
      <c r="G142" s="20" t="s">
        <v>1391</v>
      </c>
      <c r="H142" s="20" t="s">
        <v>1392</v>
      </c>
      <c r="I142" s="20" t="s">
        <v>1393</v>
      </c>
      <c r="J142" s="20" t="s">
        <v>1394</v>
      </c>
      <c r="K142" s="41" t="s">
        <v>1245</v>
      </c>
      <c r="L142" s="22">
        <v>0</v>
      </c>
      <c r="M142" s="22">
        <v>33986</v>
      </c>
      <c r="N142" s="22">
        <v>4828725</v>
      </c>
      <c r="O142" s="22">
        <v>0</v>
      </c>
      <c r="P142" s="20" t="s">
        <v>1393</v>
      </c>
    </row>
    <row r="143" spans="1:16" x14ac:dyDescent="0.2">
      <c r="A143" s="21" t="s">
        <v>125</v>
      </c>
      <c r="B143" s="20" t="s">
        <v>1160</v>
      </c>
      <c r="C143" s="39">
        <v>45992</v>
      </c>
      <c r="D143" s="20" t="s">
        <v>204</v>
      </c>
      <c r="E143" s="20" t="s">
        <v>247</v>
      </c>
      <c r="F143" s="20" t="s">
        <v>1398</v>
      </c>
      <c r="G143" s="20" t="s">
        <v>1339</v>
      </c>
      <c r="H143" s="20" t="s">
        <v>1340</v>
      </c>
      <c r="I143" s="20" t="s">
        <v>1219</v>
      </c>
      <c r="J143" s="20" t="s">
        <v>1341</v>
      </c>
      <c r="K143" s="41" t="s">
        <v>1245</v>
      </c>
      <c r="L143" s="22">
        <v>0</v>
      </c>
      <c r="M143" s="22">
        <v>969338</v>
      </c>
      <c r="N143" s="22">
        <v>3859387</v>
      </c>
      <c r="O143" s="22">
        <v>0</v>
      </c>
      <c r="P143" s="20" t="s">
        <v>1219</v>
      </c>
    </row>
    <row r="144" spans="1:16" x14ac:dyDescent="0.2">
      <c r="A144" s="21" t="s">
        <v>125</v>
      </c>
      <c r="B144" s="20" t="s">
        <v>1160</v>
      </c>
      <c r="C144" s="39">
        <v>45994</v>
      </c>
      <c r="D144" s="20" t="s">
        <v>209</v>
      </c>
      <c r="E144" s="20" t="s">
        <v>247</v>
      </c>
      <c r="F144" s="20" t="s">
        <v>1399</v>
      </c>
      <c r="G144" s="20" t="s">
        <v>1400</v>
      </c>
      <c r="H144" s="20" t="s">
        <v>1401</v>
      </c>
      <c r="I144" s="20" t="s">
        <v>1219</v>
      </c>
      <c r="J144" s="20" t="s">
        <v>1402</v>
      </c>
      <c r="K144" s="41" t="s">
        <v>1245</v>
      </c>
      <c r="L144" s="22">
        <v>21006</v>
      </c>
      <c r="M144" s="22">
        <v>0</v>
      </c>
      <c r="N144" s="22">
        <v>3582548</v>
      </c>
      <c r="O144" s="22">
        <v>0</v>
      </c>
      <c r="P144" s="20" t="s">
        <v>1219</v>
      </c>
    </row>
    <row r="145" spans="1:16" x14ac:dyDescent="0.2">
      <c r="A145" s="21" t="s">
        <v>125</v>
      </c>
      <c r="B145" s="20" t="s">
        <v>1160</v>
      </c>
      <c r="C145" s="39">
        <v>45999</v>
      </c>
      <c r="D145" s="20" t="s">
        <v>190</v>
      </c>
      <c r="E145" s="20" t="s">
        <v>247</v>
      </c>
      <c r="F145" s="20" t="s">
        <v>1403</v>
      </c>
      <c r="G145" s="20" t="s">
        <v>1404</v>
      </c>
      <c r="H145" s="20" t="s">
        <v>1405</v>
      </c>
      <c r="I145" s="20" t="s">
        <v>1162</v>
      </c>
      <c r="J145" s="20" t="s">
        <v>1406</v>
      </c>
      <c r="K145" s="41" t="s">
        <v>1245</v>
      </c>
      <c r="L145" s="22">
        <v>313827</v>
      </c>
      <c r="M145" s="22">
        <v>0</v>
      </c>
      <c r="N145" s="22">
        <v>3896375</v>
      </c>
      <c r="O145" s="22">
        <v>0</v>
      </c>
      <c r="P145" s="20" t="s">
        <v>1162</v>
      </c>
    </row>
    <row r="146" spans="1:16" x14ac:dyDescent="0.2">
      <c r="A146" s="21" t="s">
        <v>125</v>
      </c>
      <c r="B146" s="20" t="s">
        <v>1160</v>
      </c>
      <c r="C146" s="39">
        <v>46000</v>
      </c>
      <c r="D146" s="20" t="s">
        <v>205</v>
      </c>
      <c r="E146" s="20" t="s">
        <v>247</v>
      </c>
      <c r="F146" s="20" t="s">
        <v>1318</v>
      </c>
      <c r="G146" s="20" t="s">
        <v>1407</v>
      </c>
      <c r="H146" s="20" t="s">
        <v>1408</v>
      </c>
      <c r="I146" s="20" t="s">
        <v>1323</v>
      </c>
      <c r="J146" s="20" t="s">
        <v>1409</v>
      </c>
      <c r="K146" s="41" t="s">
        <v>1245</v>
      </c>
      <c r="L146" s="22">
        <v>352836</v>
      </c>
      <c r="M146" s="22">
        <v>0</v>
      </c>
      <c r="N146" s="22">
        <v>4557947</v>
      </c>
      <c r="O146" s="22">
        <v>0</v>
      </c>
      <c r="P146" s="20" t="s">
        <v>1323</v>
      </c>
    </row>
    <row r="147" spans="1:16" x14ac:dyDescent="0.2">
      <c r="A147" s="21" t="s">
        <v>125</v>
      </c>
      <c r="B147" s="20" t="s">
        <v>1160</v>
      </c>
      <c r="C147" s="39">
        <v>46000</v>
      </c>
      <c r="D147" s="20" t="s">
        <v>205</v>
      </c>
      <c r="E147" s="20" t="s">
        <v>247</v>
      </c>
      <c r="F147" s="20" t="s">
        <v>1318</v>
      </c>
      <c r="G147" s="20" t="s">
        <v>1410</v>
      </c>
      <c r="H147" s="20" t="s">
        <v>1411</v>
      </c>
      <c r="I147" s="20" t="s">
        <v>1323</v>
      </c>
      <c r="J147" s="20" t="s">
        <v>1412</v>
      </c>
      <c r="K147" s="41" t="s">
        <v>1245</v>
      </c>
      <c r="L147" s="22">
        <v>308736</v>
      </c>
      <c r="M147" s="22">
        <v>0</v>
      </c>
      <c r="N147" s="22">
        <v>4205111</v>
      </c>
      <c r="O147" s="22">
        <v>0</v>
      </c>
      <c r="P147" s="20" t="s">
        <v>1323</v>
      </c>
    </row>
    <row r="148" spans="1:16" x14ac:dyDescent="0.2">
      <c r="A148" s="21" t="s">
        <v>125</v>
      </c>
      <c r="B148" s="20" t="s">
        <v>1160</v>
      </c>
      <c r="C148" s="39">
        <v>46019</v>
      </c>
      <c r="D148" s="20" t="s">
        <v>193</v>
      </c>
      <c r="E148" s="20" t="s">
        <v>247</v>
      </c>
      <c r="F148" s="20" t="s">
        <v>1413</v>
      </c>
      <c r="G148" s="20" t="s">
        <v>1414</v>
      </c>
      <c r="H148" s="20" t="s">
        <v>1415</v>
      </c>
      <c r="I148" s="20" t="s">
        <v>1416</v>
      </c>
      <c r="J148" s="20" t="s">
        <v>1417</v>
      </c>
      <c r="K148" s="41" t="s">
        <v>1245</v>
      </c>
      <c r="L148" s="22">
        <v>6236</v>
      </c>
      <c r="M148" s="22">
        <v>0</v>
      </c>
      <c r="N148" s="22">
        <v>4564183</v>
      </c>
      <c r="O148" s="22">
        <v>0</v>
      </c>
      <c r="P148" s="20" t="s">
        <v>1416</v>
      </c>
    </row>
    <row r="149" spans="1:16" x14ac:dyDescent="0.2">
      <c r="A149" s="21" t="s">
        <v>125</v>
      </c>
      <c r="B149" s="20" t="s">
        <v>1160</v>
      </c>
      <c r="C149" s="39">
        <v>46021</v>
      </c>
      <c r="D149" s="20" t="s">
        <v>205</v>
      </c>
      <c r="E149" s="20" t="s">
        <v>247</v>
      </c>
      <c r="F149" s="20" t="s">
        <v>1418</v>
      </c>
      <c r="G149" s="20" t="s">
        <v>1419</v>
      </c>
      <c r="H149" s="20" t="s">
        <v>1420</v>
      </c>
      <c r="I149" s="20" t="s">
        <v>1330</v>
      </c>
      <c r="J149" s="20" t="s">
        <v>1421</v>
      </c>
      <c r="K149" s="41" t="s">
        <v>1245</v>
      </c>
      <c r="L149" s="22">
        <v>31578</v>
      </c>
      <c r="M149" s="22">
        <v>0</v>
      </c>
      <c r="N149" s="22">
        <v>4595761</v>
      </c>
      <c r="O149" s="22">
        <v>0</v>
      </c>
      <c r="P149" s="20" t="s">
        <v>1330</v>
      </c>
    </row>
    <row r="150" spans="1:16" s="45" customFormat="1" x14ac:dyDescent="0.2">
      <c r="L150" s="23">
        <f>SUM(L9:L149)</f>
        <v>16705560</v>
      </c>
      <c r="M150" s="23">
        <f>SUM(M9:M149)</f>
        <v>12193215</v>
      </c>
      <c r="N150" s="23">
        <f>+L150-M150</f>
        <v>4512345</v>
      </c>
    </row>
    <row r="152" spans="1:16" x14ac:dyDescent="0.2">
      <c r="I152" s="43" t="s">
        <v>1218</v>
      </c>
      <c r="J152" t="s">
        <v>1422</v>
      </c>
      <c r="K152" t="s">
        <v>1423</v>
      </c>
      <c r="L152" s="49" t="s">
        <v>1519</v>
      </c>
    </row>
    <row r="153" spans="1:16" x14ac:dyDescent="0.2">
      <c r="I153" s="71" t="s">
        <v>1330</v>
      </c>
      <c r="J153" s="51">
        <v>121583</v>
      </c>
      <c r="K153" s="70">
        <v>87770</v>
      </c>
      <c r="L153" s="50">
        <f>+GETPIVOTDATA("Összeg / Forgalom     tartozik",$I$152,"Partner","Alfa Vienna Insurance Group Biztosító Zrt.")-GETPIVOTDATA("Összeg / Forgalom     követel",$I$152,"Partner","Alfa Vienna Insurance Group Biztosító Zrt.")</f>
        <v>33813</v>
      </c>
    </row>
    <row r="154" spans="1:16" x14ac:dyDescent="0.2">
      <c r="I154" s="72" t="s">
        <v>1420</v>
      </c>
      <c r="J154" s="51">
        <v>31578</v>
      </c>
      <c r="K154" s="70">
        <v>0</v>
      </c>
    </row>
    <row r="155" spans="1:16" x14ac:dyDescent="0.2">
      <c r="I155" s="72" t="s">
        <v>1329</v>
      </c>
      <c r="J155" s="51">
        <v>90005</v>
      </c>
      <c r="K155" s="70">
        <v>87770</v>
      </c>
    </row>
    <row r="156" spans="1:16" x14ac:dyDescent="0.2">
      <c r="I156" s="71" t="s">
        <v>1219</v>
      </c>
      <c r="J156" s="51">
        <v>14218004</v>
      </c>
      <c r="K156" s="70">
        <v>11413602</v>
      </c>
      <c r="L156" s="50">
        <f>+GETPIVOTDATA("Összeg / Forgalom     tartozik",$I$152,"Partner","Allianz Hungária ZRT.")-GETPIVOTDATA("Összeg / Forgalom     követel",$I$152,"Partner","Allianz Hungária ZRT.")</f>
        <v>2804402</v>
      </c>
    </row>
    <row r="157" spans="1:16" x14ac:dyDescent="0.2">
      <c r="I157" s="72" t="s">
        <v>1356</v>
      </c>
      <c r="J157" s="51">
        <v>2492606</v>
      </c>
      <c r="K157" s="70">
        <v>1661736</v>
      </c>
    </row>
    <row r="158" spans="1:16" x14ac:dyDescent="0.2">
      <c r="I158" s="72" t="s">
        <v>1340</v>
      </c>
      <c r="J158" s="51">
        <v>11632054</v>
      </c>
      <c r="K158" s="70">
        <v>9693378</v>
      </c>
    </row>
    <row r="159" spans="1:16" x14ac:dyDescent="0.2">
      <c r="I159" s="72" t="s">
        <v>1373</v>
      </c>
      <c r="J159" s="51">
        <v>36800</v>
      </c>
      <c r="K159" s="70">
        <v>27600</v>
      </c>
    </row>
    <row r="160" spans="1:16" x14ac:dyDescent="0.2">
      <c r="I160" s="72" t="s">
        <v>1377</v>
      </c>
      <c r="J160" s="51">
        <v>7260</v>
      </c>
      <c r="K160" s="70">
        <v>9680</v>
      </c>
    </row>
    <row r="161" spans="9:12" x14ac:dyDescent="0.2">
      <c r="I161" s="72" t="s">
        <v>1381</v>
      </c>
      <c r="J161" s="51">
        <v>28278</v>
      </c>
      <c r="K161" s="70">
        <v>21208</v>
      </c>
    </row>
    <row r="162" spans="9:12" x14ac:dyDescent="0.2">
      <c r="I162" s="72" t="s">
        <v>1401</v>
      </c>
      <c r="J162" s="51">
        <v>21006</v>
      </c>
      <c r="K162" s="70">
        <v>0</v>
      </c>
    </row>
    <row r="163" spans="9:12" x14ac:dyDescent="0.2">
      <c r="I163" s="71" t="s">
        <v>1366</v>
      </c>
      <c r="J163" s="51">
        <v>425000</v>
      </c>
      <c r="K163" s="70">
        <v>112806</v>
      </c>
      <c r="L163" s="50">
        <f>+GETPIVOTDATA("Összeg / Forgalom     tartozik",$I$152,"Partner","EUB ZRT.")-GETPIVOTDATA("Összeg / Forgalom     követel",$I$152,"Partner","EUB ZRT.")</f>
        <v>312194</v>
      </c>
    </row>
    <row r="164" spans="9:12" x14ac:dyDescent="0.2">
      <c r="I164" s="72" t="s">
        <v>1365</v>
      </c>
      <c r="J164" s="51">
        <v>157500</v>
      </c>
      <c r="K164" s="70">
        <v>45934</v>
      </c>
    </row>
    <row r="165" spans="9:12" x14ac:dyDescent="0.2">
      <c r="I165" s="72" t="s">
        <v>1369</v>
      </c>
      <c r="J165" s="51">
        <v>267500</v>
      </c>
      <c r="K165" s="70">
        <v>66872</v>
      </c>
    </row>
    <row r="166" spans="9:12" x14ac:dyDescent="0.2">
      <c r="I166" s="71" t="s">
        <v>1319</v>
      </c>
      <c r="J166" s="51">
        <v>38249</v>
      </c>
      <c r="K166" s="70">
        <v>19097</v>
      </c>
      <c r="L166" s="50">
        <f>+GETPIVOTDATA("Összeg / Forgalom     tartozik",$I$152,"Partner","Generali Biztosító Zrt")-GETPIVOTDATA("Összeg / Forgalom     követel",$I$152,"Partner","Generali Biztosító Zrt")</f>
        <v>19152</v>
      </c>
    </row>
    <row r="167" spans="9:12" x14ac:dyDescent="0.2">
      <c r="I167" s="72" t="s">
        <v>1352</v>
      </c>
      <c r="J167" s="51">
        <v>12649</v>
      </c>
      <c r="K167" s="70">
        <v>8432</v>
      </c>
    </row>
    <row r="168" spans="9:12" x14ac:dyDescent="0.2">
      <c r="I168" s="72" t="s">
        <v>1386</v>
      </c>
      <c r="J168" s="51">
        <v>25600</v>
      </c>
      <c r="K168" s="70">
        <v>10665</v>
      </c>
    </row>
    <row r="169" spans="9:12" x14ac:dyDescent="0.2">
      <c r="I169" s="71" t="s">
        <v>1335</v>
      </c>
      <c r="J169" s="51">
        <v>7161</v>
      </c>
      <c r="K169" s="70">
        <v>6645</v>
      </c>
      <c r="L169" s="50">
        <f>+GETPIVOTDATA("Összeg / Forgalom     tartozik",$I$152,"Partner","Groupama Biztosító Zrt.")-GETPIVOTDATA("Összeg / Forgalom     követel",$I$152,"Partner","Groupama Biztosító Zrt.")</f>
        <v>516</v>
      </c>
    </row>
    <row r="170" spans="9:12" x14ac:dyDescent="0.2">
      <c r="I170" s="72" t="s">
        <v>1334</v>
      </c>
      <c r="J170" s="51">
        <v>7161</v>
      </c>
      <c r="K170" s="70">
        <v>6645</v>
      </c>
    </row>
    <row r="171" spans="9:12" x14ac:dyDescent="0.2">
      <c r="I171" s="71" t="s">
        <v>1162</v>
      </c>
      <c r="J171" s="51">
        <v>313827</v>
      </c>
      <c r="K171" s="70">
        <v>0</v>
      </c>
      <c r="L171" s="50">
        <f>+GETPIVOTDATA("Összeg / Forgalom     tartozik",$I$152,"Partner","Nemzeti Sportügynökség Nonprofit Zrt.")-GETPIVOTDATA("Összeg / Forgalom     követel",$I$152,"Partner","Nemzeti Sportügynökség Nonprofit Zrt.")</f>
        <v>313827</v>
      </c>
    </row>
    <row r="172" spans="9:12" x14ac:dyDescent="0.2">
      <c r="I172" s="72" t="s">
        <v>1405</v>
      </c>
      <c r="J172" s="51">
        <v>313827</v>
      </c>
      <c r="K172" s="70">
        <v>0</v>
      </c>
    </row>
    <row r="173" spans="9:12" x14ac:dyDescent="0.2">
      <c r="I173" s="71" t="s">
        <v>1347</v>
      </c>
      <c r="J173" s="51">
        <v>20574</v>
      </c>
      <c r="K173" s="70">
        <v>14369</v>
      </c>
      <c r="L173" s="50">
        <f>+GETPIVOTDATA("Összeg / Forgalom     tartozik",$I$152,"Partner","Nethely Kft.")-GETPIVOTDATA("Összeg / Forgalom     követel",$I$152,"Partner","Nethely Kft.")</f>
        <v>6205</v>
      </c>
    </row>
    <row r="174" spans="9:12" x14ac:dyDescent="0.2">
      <c r="I174" s="72" t="s">
        <v>1346</v>
      </c>
      <c r="J174" s="51">
        <v>14224</v>
      </c>
      <c r="K174" s="70">
        <v>10666</v>
      </c>
    </row>
    <row r="175" spans="9:12" x14ac:dyDescent="0.2">
      <c r="I175" s="72" t="s">
        <v>1360</v>
      </c>
      <c r="J175" s="51">
        <v>6350</v>
      </c>
      <c r="K175" s="70">
        <v>3703</v>
      </c>
    </row>
    <row r="176" spans="9:12" x14ac:dyDescent="0.2">
      <c r="I176" s="71" t="s">
        <v>1323</v>
      </c>
      <c r="J176" s="51">
        <v>1147095</v>
      </c>
      <c r="K176" s="70">
        <v>436969</v>
      </c>
      <c r="L176" s="50">
        <f>+GETPIVOTDATA("Összeg / Forgalom     tartozik",$I$152,"Partner","Porsche Versicherungs AG Magyarországi Fióktelepe")-GETPIVOTDATA("Összeg / Forgalom     követel",$I$152,"Partner","Porsche Versicherungs AG Magyarországi Fióktelepe")</f>
        <v>710126</v>
      </c>
    </row>
    <row r="177" spans="9:12" x14ac:dyDescent="0.2">
      <c r="I177" s="72" t="s">
        <v>1326</v>
      </c>
      <c r="J177" s="51">
        <v>257931</v>
      </c>
      <c r="K177" s="70">
        <v>232137</v>
      </c>
    </row>
    <row r="178" spans="9:12" x14ac:dyDescent="0.2">
      <c r="I178" s="72" t="s">
        <v>1322</v>
      </c>
      <c r="J178" s="51">
        <v>227592</v>
      </c>
      <c r="K178" s="70">
        <v>204832</v>
      </c>
    </row>
    <row r="179" spans="9:12" x14ac:dyDescent="0.2">
      <c r="I179" s="72" t="s">
        <v>1408</v>
      </c>
      <c r="J179" s="51">
        <v>352836</v>
      </c>
      <c r="K179" s="70">
        <v>0</v>
      </c>
    </row>
    <row r="180" spans="9:12" x14ac:dyDescent="0.2">
      <c r="I180" s="72" t="s">
        <v>1411</v>
      </c>
      <c r="J180" s="51">
        <v>308736</v>
      </c>
      <c r="K180" s="70">
        <v>0</v>
      </c>
    </row>
    <row r="181" spans="9:12" x14ac:dyDescent="0.2">
      <c r="I181" s="71" t="s">
        <v>1393</v>
      </c>
      <c r="J181" s="51">
        <v>407831</v>
      </c>
      <c r="K181" s="70">
        <v>101957</v>
      </c>
      <c r="L181" s="50">
        <f>+GETPIVOTDATA("Összeg / Forgalom     tartozik",$I$152,"Partner","UNIQA Biztosító Zrt")-GETPIVOTDATA("Összeg / Forgalom     követel",$I$152,"Partner","UNIQA Biztosító Zrt")</f>
        <v>305874</v>
      </c>
    </row>
    <row r="182" spans="9:12" x14ac:dyDescent="0.2">
      <c r="I182" s="72" t="s">
        <v>1392</v>
      </c>
      <c r="J182" s="51">
        <v>407831</v>
      </c>
      <c r="K182" s="70">
        <v>101957</v>
      </c>
    </row>
    <row r="183" spans="9:12" x14ac:dyDescent="0.2">
      <c r="I183" s="71" t="s">
        <v>1416</v>
      </c>
      <c r="J183" s="51">
        <v>6236</v>
      </c>
      <c r="K183" s="70">
        <v>0</v>
      </c>
      <c r="L183" s="50">
        <f>+GETPIVOTDATA("Összeg / Forgalom     tartozik",$I$152,"Partner","Zoom Video Communications Inc.")-GETPIVOTDATA("Összeg / Forgalom     követel",$I$152,"Partner","Zoom Video Communications Inc.")</f>
        <v>6236</v>
      </c>
    </row>
    <row r="184" spans="9:12" x14ac:dyDescent="0.2">
      <c r="I184" s="72" t="s">
        <v>1415</v>
      </c>
      <c r="J184" s="51">
        <v>6236</v>
      </c>
      <c r="K184" s="70">
        <v>0</v>
      </c>
    </row>
    <row r="185" spans="9:12" x14ac:dyDescent="0.2">
      <c r="I185" s="71" t="s">
        <v>1165</v>
      </c>
      <c r="J185" s="51">
        <v>16705560</v>
      </c>
      <c r="K185" s="70">
        <v>12193215</v>
      </c>
      <c r="L185" s="66">
        <f>SUM(L153:L183)</f>
        <v>4512345</v>
      </c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9C30-E986-4EF2-B124-759F3DB5EFBB}">
  <sheetPr>
    <tabColor rgb="FF00B0F0"/>
  </sheetPr>
  <dimension ref="A2:G17"/>
  <sheetViews>
    <sheetView workbookViewId="0">
      <pane ySplit="8" topLeftCell="A9" activePane="bottomLeft" state="frozen"/>
      <selection pane="bottomLeft" activeCell="F26" sqref="F26"/>
    </sheetView>
  </sheetViews>
  <sheetFormatPr defaultRowHeight="12.75" x14ac:dyDescent="0.2"/>
  <cols>
    <col min="2" max="2" width="30.42578125" bestFit="1" customWidth="1"/>
    <col min="3" max="3" width="16.28515625" bestFit="1" customWidth="1"/>
    <col min="4" max="4" width="16.140625" bestFit="1" customWidth="1"/>
    <col min="5" max="5" width="16" bestFit="1" customWidth="1"/>
    <col min="6" max="6" width="15.7109375" bestFit="1" customWidth="1"/>
  </cols>
  <sheetData>
    <row r="2" spans="1:7" x14ac:dyDescent="0.2">
      <c r="A2" s="29" t="s">
        <v>223</v>
      </c>
      <c r="B2" s="30"/>
      <c r="C2" s="31"/>
    </row>
    <row r="3" spans="1:7" x14ac:dyDescent="0.2">
      <c r="A3" s="32" t="s">
        <v>1239</v>
      </c>
      <c r="B3" s="33"/>
      <c r="C3" s="34"/>
    </row>
    <row r="4" spans="1:7" x14ac:dyDescent="0.2">
      <c r="A4" s="32" t="s">
        <v>225</v>
      </c>
      <c r="B4" s="33"/>
      <c r="C4" s="34"/>
    </row>
    <row r="5" spans="1:7" x14ac:dyDescent="0.2">
      <c r="A5" s="32" t="s">
        <v>1308</v>
      </c>
      <c r="B5" s="33"/>
      <c r="C5" s="34"/>
    </row>
    <row r="6" spans="1:7" x14ac:dyDescent="0.2">
      <c r="A6" s="35" t="s">
        <v>226</v>
      </c>
      <c r="B6" s="36"/>
      <c r="C6" s="37"/>
    </row>
    <row r="8" spans="1:7" ht="22.5" x14ac:dyDescent="0.2">
      <c r="A8" s="38" t="s">
        <v>227</v>
      </c>
      <c r="B8" s="38" t="s">
        <v>228</v>
      </c>
      <c r="C8" s="38" t="s">
        <v>229</v>
      </c>
      <c r="D8" s="38" t="s">
        <v>230</v>
      </c>
      <c r="E8" s="38" t="s">
        <v>231</v>
      </c>
      <c r="F8" s="38" t="s">
        <v>232</v>
      </c>
    </row>
    <row r="9" spans="1:7" x14ac:dyDescent="0.2">
      <c r="A9" s="21" t="s">
        <v>108</v>
      </c>
      <c r="B9" s="20" t="s">
        <v>109</v>
      </c>
      <c r="C9" s="22">
        <v>474511</v>
      </c>
      <c r="D9" s="22">
        <v>469781</v>
      </c>
      <c r="E9" s="22">
        <v>4730</v>
      </c>
      <c r="F9" s="22">
        <v>0</v>
      </c>
    </row>
    <row r="10" spans="1:7" x14ac:dyDescent="0.2">
      <c r="A10" s="21" t="s">
        <v>110</v>
      </c>
      <c r="B10" s="20" t="s">
        <v>111</v>
      </c>
      <c r="C10" s="22">
        <v>517132</v>
      </c>
      <c r="D10" s="22">
        <v>0</v>
      </c>
      <c r="E10" s="22">
        <v>517132</v>
      </c>
      <c r="F10" s="22">
        <v>0</v>
      </c>
    </row>
    <row r="11" spans="1:7" x14ac:dyDescent="0.2">
      <c r="A11" s="21" t="s">
        <v>112</v>
      </c>
      <c r="B11" s="20" t="s">
        <v>113</v>
      </c>
      <c r="C11" s="22">
        <v>127963</v>
      </c>
      <c r="D11" s="22">
        <v>105878</v>
      </c>
      <c r="E11" s="22">
        <v>22085</v>
      </c>
      <c r="F11" s="22">
        <v>0</v>
      </c>
    </row>
    <row r="12" spans="1:7" x14ac:dyDescent="0.2">
      <c r="A12" s="21" t="s">
        <v>114</v>
      </c>
      <c r="B12" s="20" t="s">
        <v>115</v>
      </c>
      <c r="C12" s="22">
        <v>396695</v>
      </c>
      <c r="D12" s="22">
        <v>0</v>
      </c>
      <c r="E12" s="22">
        <v>396695</v>
      </c>
      <c r="F12" s="22">
        <v>0</v>
      </c>
    </row>
    <row r="13" spans="1:7" x14ac:dyDescent="0.2">
      <c r="A13" s="21" t="s">
        <v>116</v>
      </c>
      <c r="B13" s="20" t="s">
        <v>1166</v>
      </c>
      <c r="C13" s="22">
        <v>2100060</v>
      </c>
      <c r="D13" s="22">
        <v>382815</v>
      </c>
      <c r="E13" s="22">
        <v>1717245</v>
      </c>
      <c r="F13" s="22">
        <v>0</v>
      </c>
      <c r="G13" t="s">
        <v>1518</v>
      </c>
    </row>
    <row r="14" spans="1:7" x14ac:dyDescent="0.2">
      <c r="A14" s="21" t="s">
        <v>117</v>
      </c>
      <c r="B14" s="20" t="s">
        <v>118</v>
      </c>
      <c r="C14" s="22">
        <v>725882744</v>
      </c>
      <c r="D14" s="22">
        <v>536068836</v>
      </c>
      <c r="E14" s="22">
        <v>189813908</v>
      </c>
      <c r="F14" s="22">
        <v>0</v>
      </c>
      <c r="G14" t="s">
        <v>1518</v>
      </c>
    </row>
    <row r="15" spans="1:7" x14ac:dyDescent="0.2">
      <c r="A15" s="21" t="s">
        <v>119</v>
      </c>
      <c r="B15" s="20" t="s">
        <v>120</v>
      </c>
      <c r="C15" s="22">
        <v>10097071</v>
      </c>
      <c r="D15" s="22">
        <v>796552</v>
      </c>
      <c r="E15" s="22">
        <v>9300519</v>
      </c>
      <c r="F15" s="22">
        <v>0</v>
      </c>
      <c r="G15" t="s">
        <v>1518</v>
      </c>
    </row>
    <row r="16" spans="1:7" x14ac:dyDescent="0.2">
      <c r="A16" s="21" t="s">
        <v>121</v>
      </c>
      <c r="B16" s="20" t="s">
        <v>122</v>
      </c>
      <c r="C16" s="22">
        <v>43342</v>
      </c>
      <c r="D16" s="22">
        <v>0</v>
      </c>
      <c r="E16" s="22">
        <v>43342</v>
      </c>
      <c r="F16" s="22">
        <v>0</v>
      </c>
      <c r="G16" t="s">
        <v>1518</v>
      </c>
    </row>
    <row r="17" spans="1:6" x14ac:dyDescent="0.2">
      <c r="A17" s="21" t="s">
        <v>123</v>
      </c>
      <c r="B17" s="21" t="s">
        <v>124</v>
      </c>
      <c r="C17" s="23">
        <v>739639518</v>
      </c>
      <c r="D17" s="23">
        <v>537823862</v>
      </c>
      <c r="E17" s="23">
        <v>201815656</v>
      </c>
      <c r="F17" s="2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C5C89-AA00-428C-B7D1-E6A31DDA6416}">
  <sheetPr>
    <tabColor rgb="FF00B0F0"/>
  </sheetPr>
  <dimension ref="A2:P26"/>
  <sheetViews>
    <sheetView workbookViewId="0">
      <selection activeCell="K18" sqref="K18"/>
    </sheetView>
  </sheetViews>
  <sheetFormatPr defaultRowHeight="12.75" x14ac:dyDescent="0.2"/>
  <cols>
    <col min="2" max="2" width="5.140625" bestFit="1" customWidth="1"/>
    <col min="3" max="3" width="12.85546875" bestFit="1" customWidth="1"/>
    <col min="4" max="4" width="8" bestFit="1" customWidth="1"/>
    <col min="5" max="5" width="3.28515625" bestFit="1" customWidth="1"/>
    <col min="6" max="6" width="9.7109375" bestFit="1" customWidth="1"/>
    <col min="7" max="7" width="10.42578125" bestFit="1" customWidth="1"/>
    <col min="8" max="8" width="18.28515625" bestFit="1" customWidth="1"/>
    <col min="9" max="9" width="42.28515625" bestFit="1" customWidth="1"/>
    <col min="10" max="10" width="28.28515625" bestFit="1" customWidth="1"/>
    <col min="11" max="11" width="7.7109375" bestFit="1" customWidth="1"/>
    <col min="12" max="12" width="16.28515625" bestFit="1" customWidth="1"/>
    <col min="13" max="13" width="16.140625" bestFit="1" customWidth="1"/>
    <col min="14" max="14" width="16" bestFit="1" customWidth="1"/>
    <col min="15" max="15" width="15.7109375" bestFit="1" customWidth="1"/>
    <col min="16" max="16" width="11.85546875" bestFit="1" customWidth="1"/>
  </cols>
  <sheetData>
    <row r="2" spans="1:16" x14ac:dyDescent="0.2">
      <c r="A2" s="29" t="s">
        <v>233</v>
      </c>
      <c r="B2" s="30"/>
      <c r="C2" s="30"/>
      <c r="D2" s="30"/>
      <c r="E2" s="30"/>
      <c r="F2" s="30"/>
      <c r="G2" s="30"/>
      <c r="H2" s="30"/>
      <c r="I2" s="30"/>
      <c r="J2" s="31"/>
    </row>
    <row r="3" spans="1:16" x14ac:dyDescent="0.2">
      <c r="A3" s="32" t="s">
        <v>1239</v>
      </c>
      <c r="B3" s="33"/>
      <c r="C3" s="33"/>
      <c r="D3" s="33"/>
      <c r="E3" s="33"/>
      <c r="F3" s="33"/>
      <c r="G3" s="33"/>
      <c r="H3" s="33"/>
      <c r="I3" s="33"/>
      <c r="J3" s="34"/>
    </row>
    <row r="4" spans="1:16" x14ac:dyDescent="0.2">
      <c r="A4" s="32" t="s">
        <v>225</v>
      </c>
      <c r="B4" s="33"/>
      <c r="C4" s="33"/>
      <c r="D4" s="33"/>
      <c r="E4" s="33"/>
      <c r="F4" s="33"/>
      <c r="G4" s="33"/>
      <c r="H4" s="33"/>
      <c r="I4" s="33"/>
      <c r="J4" s="34"/>
    </row>
    <row r="5" spans="1:16" x14ac:dyDescent="0.2">
      <c r="A5" s="32" t="s">
        <v>1299</v>
      </c>
      <c r="B5" s="33"/>
      <c r="C5" s="33"/>
      <c r="D5" s="33"/>
      <c r="E5" s="33"/>
      <c r="F5" s="33"/>
      <c r="G5" s="33"/>
      <c r="H5" s="33"/>
      <c r="I5" s="33"/>
      <c r="J5" s="34"/>
    </row>
    <row r="6" spans="1:16" x14ac:dyDescent="0.2">
      <c r="A6" s="35" t="s">
        <v>226</v>
      </c>
      <c r="B6" s="36"/>
      <c r="C6" s="36"/>
      <c r="D6" s="36"/>
      <c r="E6" s="36"/>
      <c r="F6" s="36"/>
      <c r="G6" s="36"/>
      <c r="H6" s="36"/>
      <c r="I6" s="36"/>
      <c r="J6" s="37"/>
    </row>
    <row r="8" spans="1:16" ht="22.5" x14ac:dyDescent="0.2">
      <c r="A8" s="38" t="s">
        <v>227</v>
      </c>
      <c r="B8" s="38" t="s">
        <v>234</v>
      </c>
      <c r="C8" s="38" t="s">
        <v>235</v>
      </c>
      <c r="D8" s="38" t="s">
        <v>236</v>
      </c>
      <c r="E8" s="38" t="s">
        <v>237</v>
      </c>
      <c r="F8" s="38" t="s">
        <v>238</v>
      </c>
      <c r="G8" s="38" t="s">
        <v>239</v>
      </c>
      <c r="H8" s="38" t="s">
        <v>240</v>
      </c>
      <c r="I8" s="38" t="s">
        <v>241</v>
      </c>
      <c r="J8" s="38" t="s">
        <v>242</v>
      </c>
      <c r="K8" s="38" t="s">
        <v>1243</v>
      </c>
      <c r="L8" s="38" t="s">
        <v>229</v>
      </c>
      <c r="M8" s="38" t="s">
        <v>230</v>
      </c>
      <c r="N8" s="38" t="s">
        <v>231</v>
      </c>
      <c r="O8" s="38" t="s">
        <v>232</v>
      </c>
      <c r="P8" s="38" t="s">
        <v>244</v>
      </c>
    </row>
    <row r="9" spans="1:16" x14ac:dyDescent="0.2">
      <c r="A9" s="24" t="s">
        <v>1303</v>
      </c>
      <c r="B9" s="27"/>
      <c r="C9" s="27"/>
      <c r="D9" s="27"/>
      <c r="E9" s="27"/>
      <c r="F9" s="27"/>
      <c r="G9" s="27"/>
      <c r="H9" s="27"/>
      <c r="I9" s="27"/>
      <c r="J9" s="27"/>
      <c r="K9" s="40"/>
      <c r="M9" s="28"/>
      <c r="N9" s="28"/>
      <c r="O9" s="28"/>
      <c r="P9" s="27"/>
    </row>
    <row r="10" spans="1:16" x14ac:dyDescent="0.2">
      <c r="A10" s="21" t="s">
        <v>100</v>
      </c>
      <c r="B10" s="96" t="s">
        <v>1158</v>
      </c>
      <c r="C10" s="39">
        <v>44082</v>
      </c>
      <c r="D10" s="96" t="s">
        <v>117</v>
      </c>
      <c r="E10" s="97" t="s">
        <v>117</v>
      </c>
      <c r="F10" s="96" t="s">
        <v>2517</v>
      </c>
      <c r="G10" s="20"/>
      <c r="H10" s="20"/>
      <c r="I10" s="20"/>
      <c r="J10" s="99" t="s">
        <v>2522</v>
      </c>
      <c r="K10" s="41"/>
      <c r="L10" s="95">
        <v>2500000</v>
      </c>
      <c r="M10" s="22">
        <v>0</v>
      </c>
      <c r="N10" s="22">
        <f>+L10</f>
        <v>2500000</v>
      </c>
      <c r="O10" s="22">
        <v>0</v>
      </c>
      <c r="P10" s="20"/>
    </row>
    <row r="11" spans="1:16" x14ac:dyDescent="0.2">
      <c r="A11" s="21" t="s">
        <v>100</v>
      </c>
      <c r="B11" s="96" t="s">
        <v>1158</v>
      </c>
      <c r="C11" s="39">
        <v>44088</v>
      </c>
      <c r="D11" s="96" t="s">
        <v>117</v>
      </c>
      <c r="E11" s="97" t="s">
        <v>117</v>
      </c>
      <c r="F11" s="96" t="s">
        <v>2518</v>
      </c>
      <c r="G11" s="20"/>
      <c r="H11" s="20"/>
      <c r="I11" s="20"/>
      <c r="J11" s="99" t="s">
        <v>2523</v>
      </c>
      <c r="K11" s="41"/>
      <c r="L11" s="22">
        <v>1300000</v>
      </c>
      <c r="M11" s="22">
        <v>0</v>
      </c>
      <c r="N11" s="22">
        <f>+N10+L11</f>
        <v>3800000</v>
      </c>
      <c r="O11" s="22">
        <v>0</v>
      </c>
      <c r="P11" s="20"/>
    </row>
    <row r="12" spans="1:16" x14ac:dyDescent="0.2">
      <c r="A12" s="21" t="s">
        <v>100</v>
      </c>
      <c r="B12" s="96" t="s">
        <v>1159</v>
      </c>
      <c r="C12" s="39">
        <v>44517</v>
      </c>
      <c r="D12" s="96" t="s">
        <v>117</v>
      </c>
      <c r="E12" s="97" t="s">
        <v>117</v>
      </c>
      <c r="F12" s="96" t="s">
        <v>2519</v>
      </c>
      <c r="G12" s="20"/>
      <c r="H12" s="20"/>
      <c r="I12" s="20"/>
      <c r="J12" s="99" t="s">
        <v>2524</v>
      </c>
      <c r="K12" s="41"/>
      <c r="L12" s="22">
        <v>500000</v>
      </c>
      <c r="M12" s="22">
        <v>0</v>
      </c>
      <c r="N12" s="22">
        <f>+N11+L12</f>
        <v>4300000</v>
      </c>
      <c r="O12" s="22">
        <v>0</v>
      </c>
      <c r="P12" s="20"/>
    </row>
    <row r="13" spans="1:16" x14ac:dyDescent="0.2">
      <c r="A13" s="21" t="s">
        <v>100</v>
      </c>
      <c r="B13" s="93" t="s">
        <v>1160</v>
      </c>
      <c r="C13" s="39">
        <v>44561</v>
      </c>
      <c r="D13" s="94" t="s">
        <v>2520</v>
      </c>
      <c r="E13" s="98" t="s">
        <v>2520</v>
      </c>
      <c r="F13" s="94" t="s">
        <v>2521</v>
      </c>
      <c r="G13" s="20" t="s">
        <v>1245</v>
      </c>
      <c r="H13" s="20" t="s">
        <v>1245</v>
      </c>
      <c r="I13" s="20" t="s">
        <v>1245</v>
      </c>
      <c r="J13" s="99" t="s">
        <v>2525</v>
      </c>
      <c r="K13" s="41" t="s">
        <v>1245</v>
      </c>
      <c r="L13" s="22">
        <v>0</v>
      </c>
      <c r="M13" s="22">
        <v>71905</v>
      </c>
      <c r="N13" s="22">
        <f>+N12-M13</f>
        <v>4228095</v>
      </c>
      <c r="O13" s="22">
        <v>0</v>
      </c>
      <c r="P13" s="20" t="s">
        <v>1245</v>
      </c>
    </row>
    <row r="14" spans="1:16" x14ac:dyDescent="0.2">
      <c r="A14" s="21" t="s">
        <v>100</v>
      </c>
      <c r="B14" s="20" t="s">
        <v>1159</v>
      </c>
      <c r="C14" s="39">
        <v>45982</v>
      </c>
      <c r="D14" s="20" t="s">
        <v>117</v>
      </c>
      <c r="E14" s="20" t="s">
        <v>1161</v>
      </c>
      <c r="F14" s="20" t="s">
        <v>1304</v>
      </c>
      <c r="G14" s="20" t="s">
        <v>1245</v>
      </c>
      <c r="H14" s="20" t="s">
        <v>1245</v>
      </c>
      <c r="I14" s="20" t="s">
        <v>1245</v>
      </c>
      <c r="J14" s="20" t="s">
        <v>1305</v>
      </c>
      <c r="K14" s="41" t="s">
        <v>1245</v>
      </c>
      <c r="L14" s="22">
        <v>2500000</v>
      </c>
      <c r="M14" s="22">
        <v>0</v>
      </c>
      <c r="N14" s="22">
        <f>+N13+L14</f>
        <v>6728095</v>
      </c>
      <c r="O14" s="22">
        <v>0</v>
      </c>
      <c r="P14" s="20" t="s">
        <v>1245</v>
      </c>
    </row>
    <row r="15" spans="1:16" x14ac:dyDescent="0.2">
      <c r="A15" s="21" t="s">
        <v>100</v>
      </c>
      <c r="B15" s="20" t="s">
        <v>1159</v>
      </c>
      <c r="C15" s="39">
        <v>45859</v>
      </c>
      <c r="D15" s="20" t="s">
        <v>117</v>
      </c>
      <c r="E15" s="20" t="s">
        <v>1161</v>
      </c>
      <c r="F15" s="20" t="s">
        <v>1511</v>
      </c>
      <c r="G15" s="20" t="s">
        <v>1245</v>
      </c>
      <c r="H15" s="20" t="s">
        <v>1245</v>
      </c>
      <c r="I15" s="20" t="s">
        <v>1245</v>
      </c>
      <c r="J15" s="20" t="s">
        <v>1305</v>
      </c>
      <c r="K15" s="41" t="s">
        <v>1245</v>
      </c>
      <c r="L15" s="22">
        <v>200000</v>
      </c>
      <c r="M15" s="22">
        <v>0</v>
      </c>
      <c r="N15" s="22">
        <f>+N14+L15</f>
        <v>6928095</v>
      </c>
      <c r="O15" s="22">
        <v>0</v>
      </c>
      <c r="P15" s="20" t="s">
        <v>1245</v>
      </c>
    </row>
    <row r="16" spans="1:16" x14ac:dyDescent="0.2">
      <c r="A16" s="21" t="s">
        <v>1306</v>
      </c>
      <c r="B16" s="21"/>
      <c r="C16" s="21"/>
      <c r="D16" s="21"/>
      <c r="E16" s="21"/>
      <c r="F16" s="21"/>
      <c r="G16" s="21"/>
      <c r="H16" s="21"/>
      <c r="I16" s="21"/>
      <c r="J16" s="21"/>
      <c r="K16" s="42"/>
      <c r="L16" s="23">
        <f>SUM(L10:L15)</f>
        <v>7000000</v>
      </c>
      <c r="M16" s="23">
        <f>SUM(M10:M15)</f>
        <v>71905</v>
      </c>
      <c r="N16" s="23">
        <f>+N15</f>
        <v>6928095</v>
      </c>
      <c r="O16" s="23">
        <v>0</v>
      </c>
      <c r="P16" s="21" t="s">
        <v>248</v>
      </c>
    </row>
    <row r="17" spans="1:16" x14ac:dyDescent="0.2">
      <c r="K17" s="41"/>
      <c r="L17" s="22"/>
      <c r="M17" s="22"/>
      <c r="N17" s="22"/>
      <c r="O17" s="22"/>
    </row>
    <row r="18" spans="1:16" x14ac:dyDescent="0.2">
      <c r="A18" s="24" t="s">
        <v>1307</v>
      </c>
      <c r="B18" s="27"/>
      <c r="C18" s="27"/>
      <c r="D18" s="27"/>
      <c r="E18" s="27"/>
      <c r="F18" s="27"/>
      <c r="G18" s="27"/>
      <c r="H18" s="27"/>
      <c r="I18" s="27"/>
      <c r="J18" s="27"/>
      <c r="K18" s="40"/>
      <c r="L18" s="28"/>
      <c r="M18" s="28"/>
      <c r="N18" s="28"/>
      <c r="O18" s="28"/>
      <c r="P18" s="27"/>
    </row>
    <row r="19" spans="1:16" x14ac:dyDescent="0.2">
      <c r="A19" s="21" t="s">
        <v>102</v>
      </c>
      <c r="B19" s="20" t="s">
        <v>246</v>
      </c>
      <c r="C19" s="39">
        <v>43466</v>
      </c>
      <c r="D19" s="20" t="s">
        <v>184</v>
      </c>
      <c r="E19" s="20" t="s">
        <v>249</v>
      </c>
      <c r="F19" s="20" t="s">
        <v>1245</v>
      </c>
      <c r="G19" s="20" t="s">
        <v>1245</v>
      </c>
      <c r="H19" s="20" t="s">
        <v>1245</v>
      </c>
      <c r="I19" s="20" t="s">
        <v>1245</v>
      </c>
      <c r="J19" s="20" t="s">
        <v>1514</v>
      </c>
      <c r="K19" s="41" t="s">
        <v>1245</v>
      </c>
      <c r="L19" s="22">
        <v>50240</v>
      </c>
      <c r="M19" s="22">
        <v>0</v>
      </c>
      <c r="N19" s="22">
        <f>+L19</f>
        <v>50240</v>
      </c>
      <c r="O19" s="22">
        <v>0</v>
      </c>
      <c r="P19" s="20" t="s">
        <v>1245</v>
      </c>
    </row>
    <row r="20" spans="1:16" x14ac:dyDescent="0.2">
      <c r="A20" s="21" t="s">
        <v>102</v>
      </c>
      <c r="B20" s="20" t="s">
        <v>246</v>
      </c>
      <c r="C20" s="39">
        <v>44562</v>
      </c>
      <c r="D20" s="20">
        <v>9697</v>
      </c>
      <c r="F20" s="20" t="s">
        <v>1515</v>
      </c>
      <c r="G20" s="20"/>
      <c r="H20" s="20"/>
      <c r="I20" s="20"/>
      <c r="J20" s="20" t="s">
        <v>103</v>
      </c>
      <c r="K20" s="41"/>
      <c r="L20" s="22">
        <v>155100</v>
      </c>
      <c r="M20" s="22">
        <v>0</v>
      </c>
      <c r="N20" s="22">
        <f>+N19+L20</f>
        <v>205340</v>
      </c>
      <c r="O20" s="22"/>
      <c r="P20" s="20"/>
    </row>
    <row r="21" spans="1:16" x14ac:dyDescent="0.2">
      <c r="A21" s="21" t="s">
        <v>102</v>
      </c>
      <c r="B21" s="20" t="s">
        <v>257</v>
      </c>
      <c r="C21" s="39">
        <v>45766</v>
      </c>
      <c r="D21" s="20">
        <v>3841</v>
      </c>
      <c r="E21" s="20"/>
      <c r="F21" s="20" t="s">
        <v>1512</v>
      </c>
      <c r="G21" s="20"/>
      <c r="H21" s="20"/>
      <c r="I21" s="20"/>
      <c r="J21" s="20" t="s">
        <v>1513</v>
      </c>
      <c r="K21" s="41"/>
      <c r="L21" s="22">
        <v>200000</v>
      </c>
      <c r="M21" s="22">
        <v>0</v>
      </c>
      <c r="N21" s="22">
        <v>405354</v>
      </c>
      <c r="O21" s="22"/>
      <c r="P21" s="20"/>
    </row>
    <row r="22" spans="1:16" x14ac:dyDescent="0.2">
      <c r="A22" s="21" t="s">
        <v>1516</v>
      </c>
      <c r="B22" s="21"/>
      <c r="C22" s="21"/>
      <c r="D22" s="21"/>
      <c r="E22" s="21"/>
      <c r="F22" s="21"/>
      <c r="G22" s="21"/>
      <c r="H22" s="21"/>
      <c r="I22" s="21"/>
      <c r="J22" s="21"/>
      <c r="K22" s="42"/>
      <c r="L22" s="23">
        <f>SUM(L19:L21)</f>
        <v>405340</v>
      </c>
      <c r="M22" s="23">
        <v>0</v>
      </c>
      <c r="N22" s="23">
        <f>+N21</f>
        <v>405354</v>
      </c>
      <c r="O22" s="23">
        <v>0</v>
      </c>
      <c r="P22" s="21" t="s">
        <v>248</v>
      </c>
    </row>
    <row r="23" spans="1:16" x14ac:dyDescent="0.2">
      <c r="K23" s="41"/>
      <c r="L23" s="22"/>
      <c r="M23" s="22"/>
      <c r="N23" s="22"/>
      <c r="O23" s="22"/>
    </row>
    <row r="24" spans="1:16" x14ac:dyDescent="0.2">
      <c r="A24" s="24" t="s">
        <v>1298</v>
      </c>
      <c r="B24" s="27"/>
      <c r="C24" s="27"/>
      <c r="D24" s="27"/>
      <c r="E24" s="27"/>
      <c r="F24" s="27"/>
      <c r="G24" s="27"/>
      <c r="H24" s="27"/>
      <c r="I24" s="27"/>
      <c r="J24" s="27"/>
      <c r="K24" s="40"/>
      <c r="L24" s="28"/>
      <c r="M24" s="28"/>
      <c r="N24" s="28"/>
      <c r="O24" s="28"/>
      <c r="P24" s="27"/>
    </row>
    <row r="25" spans="1:16" x14ac:dyDescent="0.2">
      <c r="A25" s="21" t="s">
        <v>104</v>
      </c>
      <c r="B25" s="20" t="s">
        <v>246</v>
      </c>
      <c r="C25" s="39">
        <v>43108</v>
      </c>
      <c r="D25" s="20" t="s">
        <v>1161</v>
      </c>
      <c r="E25" s="20" t="s">
        <v>104</v>
      </c>
      <c r="F25" s="20" t="s">
        <v>117</v>
      </c>
      <c r="G25" s="20" t="s">
        <v>1506</v>
      </c>
      <c r="H25" s="20"/>
      <c r="I25" s="20" t="s">
        <v>1507</v>
      </c>
      <c r="J25" s="20"/>
      <c r="K25" s="41"/>
      <c r="L25" s="22">
        <v>26800</v>
      </c>
      <c r="M25" s="22">
        <v>0</v>
      </c>
      <c r="N25" s="22">
        <f>+L25</f>
        <v>26800</v>
      </c>
      <c r="O25" s="22"/>
      <c r="P25" s="20"/>
    </row>
    <row r="26" spans="1:16" x14ac:dyDescent="0.2">
      <c r="A26" s="21" t="s">
        <v>1517</v>
      </c>
      <c r="B26" s="21"/>
      <c r="C26" s="21"/>
      <c r="D26" s="21"/>
      <c r="E26" s="21"/>
      <c r="F26" s="21"/>
      <c r="G26" s="21"/>
      <c r="H26" s="21"/>
      <c r="I26" s="21"/>
      <c r="J26" s="21"/>
      <c r="K26" s="42"/>
      <c r="L26" s="23">
        <f>SUM(L24:L25)</f>
        <v>26800</v>
      </c>
      <c r="M26" s="23">
        <v>0</v>
      </c>
      <c r="N26" s="23">
        <f>+N25</f>
        <v>26800</v>
      </c>
      <c r="O26" s="23">
        <v>0</v>
      </c>
      <c r="P26" s="21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Eredmény</vt:lpstr>
      <vt:lpstr>Mérleg</vt:lpstr>
      <vt:lpstr>Végleges főkönyv</vt:lpstr>
      <vt:lpstr>4821_elhatárolás</vt:lpstr>
      <vt:lpstr>47123_bér</vt:lpstr>
      <vt:lpstr>nyitott szállító</vt:lpstr>
      <vt:lpstr>39_elhatárolás</vt:lpstr>
      <vt:lpstr>Pénzeszközök</vt:lpstr>
      <vt:lpstr>36_követelés</vt:lpstr>
      <vt:lpstr>356_előleg</vt:lpstr>
      <vt:lpstr>nyitott vevő</vt:lpstr>
      <vt:lpstr>eszköz kivonat</vt:lpstr>
      <vt:lpstr>Állományváltozás</vt:lpstr>
      <vt:lpstr>eszköztükör</vt:lpstr>
      <vt:lpstr>162</vt:lpstr>
      <vt:lpstr>161</vt:lpstr>
      <vt:lpstr>nyitó főkönyv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Döme Gabriella</dc:creator>
  <cp:lastModifiedBy>Rozmán Alexandra</cp:lastModifiedBy>
  <dcterms:created xsi:type="dcterms:W3CDTF">2024-05-07T04:50:55Z</dcterms:created>
  <dcterms:modified xsi:type="dcterms:W3CDTF">2026-03-30T13:08:40Z</dcterms:modified>
</cp:coreProperties>
</file>